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S:\FM&amp;A\Cities &amp; Special Districts\Forms\Tax Rate Forms\2023\"/>
    </mc:Choice>
  </mc:AlternateContent>
  <xr:revisionPtr revIDLastSave="0" documentId="13_ncr:1_{329A474C-86CB-4937-82B3-4C3EA293727A}" xr6:coauthVersionLast="47" xr6:coauthVersionMax="47" xr10:uidLastSave="{00000000-0000-0000-0000-000000000000}"/>
  <bookViews>
    <workbookView xWindow="-120" yWindow="-120" windowWidth="29040" windowHeight="15840" activeTab="1" xr2:uid="{00000000-000D-0000-FFFF-FFFF00000000}"/>
  </bookViews>
  <sheets>
    <sheet name="DATA" sheetId="13" r:id="rId1"/>
    <sheet name="Letter" sheetId="21" r:id="rId2"/>
    <sheet name="REAL" sheetId="19" r:id="rId3"/>
    <sheet name="Per-Manual" sheetId="15" r:id="rId4"/>
    <sheet name="PP Sub" sheetId="20" r:id="rId5"/>
    <sheet name="PP Compensating" sheetId="16" r:id="rId6"/>
    <sheet name="PP 4%" sheetId="17" r:id="rId7"/>
    <sheet name="Revenue Projection" sheetId="24" r:id="rId8"/>
  </sheets>
  <externalReferences>
    <externalReference r:id="rId9"/>
    <externalReference r:id="rId10"/>
  </externalReferences>
  <definedNames>
    <definedName name="_MailAutoSig" localSheetId="1">Letter!$A$23</definedName>
    <definedName name="AdoptedRates" localSheetId="1">#REF!</definedName>
    <definedName name="AdoptedRates">#REF!</definedName>
    <definedName name="COMPRATE">[1]Taxo97w!$C$72</definedName>
    <definedName name="District">[2]Taxo97w!$C$2</definedName>
    <definedName name="FOURPERCENT">[1]Taxo97w!$C$76</definedName>
    <definedName name="_xlnm.Print_Area" localSheetId="3">'Per-Manual'!$A$1:$F$62</definedName>
    <definedName name="_xlnm.Print_Area" localSheetId="6">'PP 4%'!$A$1:$G$62</definedName>
    <definedName name="_xlnm.Print_Area" localSheetId="5">'PP Compensating'!$A$1:$G$63</definedName>
    <definedName name="_xlnm.Print_Area" localSheetId="4">'PP Sub'!$A$1:$G$62</definedName>
    <definedName name="_xlnm.Print_Area" localSheetId="2">REAL!$A$1:$H$56</definedName>
    <definedName name="_xlnm.Print_Titles" localSheetId="6">'PP 4%'!$1:$8</definedName>
    <definedName name="_xlnm.Print_Titles" localSheetId="5">'PP Compensating'!$1:$7</definedName>
    <definedName name="_xlnm.Print_Titles" localSheetId="4">'PP Sub'!$1:$8</definedName>
    <definedName name="SIX">[1]Taxo97w!$C$49</definedName>
    <definedName name="taxyear">[2]Review!$G$8</definedName>
    <definedName name="taxyearminusone">[2]Review!$A$8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1" i="17" l="1"/>
  <c r="F58" i="17"/>
  <c r="A50" i="17"/>
  <c r="F37" i="17"/>
  <c r="F34" i="17"/>
  <c r="F23" i="17"/>
  <c r="F20" i="17"/>
  <c r="B15" i="17"/>
  <c r="B14" i="17"/>
  <c r="B13" i="17"/>
  <c r="B12" i="17"/>
  <c r="B11" i="17"/>
  <c r="B10" i="17"/>
  <c r="B9" i="17"/>
  <c r="F61" i="16"/>
  <c r="F58" i="16"/>
  <c r="A50" i="16"/>
  <c r="F37" i="16"/>
  <c r="F34" i="16"/>
  <c r="F23" i="16"/>
  <c r="F20" i="16"/>
  <c r="B15" i="16"/>
  <c r="B14" i="16"/>
  <c r="B13" i="16"/>
  <c r="B12" i="16"/>
  <c r="B11" i="16"/>
  <c r="B10" i="16"/>
  <c r="B9" i="16"/>
  <c r="F61" i="20"/>
  <c r="F58" i="20"/>
  <c r="A50" i="20"/>
  <c r="F37" i="20"/>
  <c r="F34" i="20"/>
  <c r="F23" i="20"/>
  <c r="F20" i="20"/>
  <c r="B15" i="20"/>
  <c r="B14" i="20"/>
  <c r="B13" i="20"/>
  <c r="B12" i="20"/>
  <c r="B11" i="20"/>
  <c r="B10" i="20"/>
  <c r="B9" i="20"/>
  <c r="F7" i="24"/>
  <c r="F9" i="24"/>
  <c r="F11" i="24"/>
  <c r="B20" i="24"/>
  <c r="F20" i="24" s="1"/>
  <c r="B22" i="24"/>
  <c r="F22" i="24" s="1"/>
  <c r="B24" i="24"/>
  <c r="F24" i="24"/>
  <c r="B37" i="24"/>
  <c r="F37" i="24" s="1"/>
  <c r="B26" i="24" l="1"/>
  <c r="F26" i="24" s="1"/>
  <c r="B28" i="24" s="1"/>
  <c r="F28" i="24" s="1"/>
  <c r="B33" i="24"/>
  <c r="F33" i="24" s="1"/>
  <c r="B13" i="24"/>
  <c r="F13" i="24" s="1"/>
  <c r="B15" i="24" s="1"/>
  <c r="F15" i="24" s="1"/>
  <c r="B35" i="24"/>
  <c r="F35" i="24" s="1"/>
  <c r="F9" i="19"/>
  <c r="A9" i="21"/>
  <c r="B2" i="21"/>
  <c r="A2" i="21"/>
  <c r="B39" i="24" l="1"/>
  <c r="F39" i="24" s="1"/>
  <c r="B41" i="24" s="1"/>
  <c r="F41" i="24" s="1"/>
  <c r="D54" i="19"/>
  <c r="F10" i="19"/>
  <c r="A7" i="19"/>
  <c r="A6" i="19"/>
  <c r="A5" i="19"/>
  <c r="F40" i="13" l="1"/>
  <c r="F37" i="13"/>
  <c r="F34" i="13"/>
  <c r="H51" i="13" s="1"/>
  <c r="E15" i="19" s="1"/>
  <c r="F15" i="19" s="1"/>
  <c r="F32" i="13"/>
  <c r="F30" i="13"/>
  <c r="A7" i="20" l="1"/>
  <c r="A6" i="20"/>
  <c r="A5" i="20"/>
  <c r="A7" i="17"/>
  <c r="A6" i="17"/>
  <c r="A5" i="17"/>
  <c r="A7" i="16"/>
  <c r="A6" i="16"/>
  <c r="A5" i="16"/>
  <c r="A7" i="15"/>
  <c r="A6" i="15"/>
  <c r="A5" i="15"/>
  <c r="F9" i="20"/>
  <c r="D22" i="20" s="1"/>
  <c r="F10" i="20"/>
  <c r="D36" i="20" s="1"/>
  <c r="F11" i="19"/>
  <c r="F12" i="19"/>
  <c r="B21" i="19" s="1"/>
  <c r="F13" i="19"/>
  <c r="B29" i="19" s="1"/>
  <c r="F14" i="19"/>
  <c r="F13" i="15" s="1"/>
  <c r="B19" i="15" s="1"/>
  <c r="F16" i="19"/>
  <c r="B35" i="19" s="1"/>
  <c r="F17" i="19"/>
  <c r="F15" i="17" s="1"/>
  <c r="D21" i="19"/>
  <c r="D32" i="19"/>
  <c r="D34" i="19"/>
  <c r="D35" i="19"/>
  <c r="B54" i="19"/>
  <c r="F54" i="19" s="1"/>
  <c r="F9" i="17"/>
  <c r="D22" i="17" s="1"/>
  <c r="F10" i="17"/>
  <c r="D36" i="17" s="1"/>
  <c r="F9" i="16"/>
  <c r="D22" i="16" s="1"/>
  <c r="F10" i="16"/>
  <c r="D36" i="16" s="1"/>
  <c r="F9" i="15"/>
  <c r="D22" i="15" s="1"/>
  <c r="F10" i="15"/>
  <c r="D36" i="15" s="1"/>
  <c r="B46" i="19" l="1"/>
  <c r="D24" i="19"/>
  <c r="F21" i="19"/>
  <c r="B24" i="19" s="1"/>
  <c r="D41" i="19"/>
  <c r="F35" i="19"/>
  <c r="F12" i="15"/>
  <c r="B22" i="15" s="1"/>
  <c r="F22" i="15" s="1"/>
  <c r="D28" i="15" s="1"/>
  <c r="F12" i="16"/>
  <c r="B22" i="16" s="1"/>
  <c r="F22" i="16" s="1"/>
  <c r="F12" i="17"/>
  <c r="B22" i="17" s="1"/>
  <c r="F22" i="17" s="1"/>
  <c r="D25" i="17" s="1"/>
  <c r="F14" i="15"/>
  <c r="B36" i="15" s="1"/>
  <c r="F36" i="15" s="1"/>
  <c r="F14" i="17"/>
  <c r="B36" i="17" s="1"/>
  <c r="F36" i="17" s="1"/>
  <c r="D42" i="17" s="1"/>
  <c r="B57" i="17" s="1"/>
  <c r="F12" i="20"/>
  <c r="B22" i="20" s="1"/>
  <c r="F22" i="20" s="1"/>
  <c r="D25" i="20" s="1"/>
  <c r="F15" i="16"/>
  <c r="B33" i="16" s="1"/>
  <c r="F14" i="20"/>
  <c r="B36" i="20" s="1"/>
  <c r="F36" i="20" s="1"/>
  <c r="D42" i="20" s="1"/>
  <c r="B57" i="20" s="1"/>
  <c r="F15" i="15"/>
  <c r="B33" i="15" s="1"/>
  <c r="F14" i="16"/>
  <c r="B36" i="16" s="1"/>
  <c r="F36" i="16" s="1"/>
  <c r="D42" i="16" s="1"/>
  <c r="B57" i="16" s="1"/>
  <c r="B32" i="19"/>
  <c r="F32" i="19" s="1"/>
  <c r="F13" i="20"/>
  <c r="B19" i="20" s="1"/>
  <c r="F15" i="20"/>
  <c r="B33" i="17"/>
  <c r="D60" i="17"/>
  <c r="F13" i="17"/>
  <c r="B19" i="17" s="1"/>
  <c r="F13" i="16"/>
  <c r="B19" i="16" s="1"/>
  <c r="F26" i="19" l="1"/>
  <c r="F24" i="19" s="1"/>
  <c r="F38" i="19"/>
  <c r="B41" i="19" s="1"/>
  <c r="F43" i="19" s="1"/>
  <c r="F41" i="19" s="1"/>
  <c r="D28" i="20"/>
  <c r="D25" i="15"/>
  <c r="D39" i="20"/>
  <c r="D60" i="16"/>
  <c r="D42" i="15"/>
  <c r="B57" i="15" s="1"/>
  <c r="D39" i="15"/>
  <c r="D28" i="17"/>
  <c r="D39" i="16"/>
  <c r="D60" i="20"/>
  <c r="B33" i="20"/>
  <c r="D60" i="15"/>
  <c r="D39" i="17"/>
  <c r="D49" i="19"/>
  <c r="D28" i="16"/>
  <c r="D25" i="16"/>
  <c r="F11" i="16" l="1"/>
  <c r="D19" i="16" s="1"/>
  <c r="F19" i="16" s="1"/>
  <c r="B25" i="16" s="1"/>
  <c r="F25" i="16" s="1"/>
  <c r="B28" i="16" s="1"/>
  <c r="F28" i="16" s="1"/>
  <c r="F48" i="16" s="1"/>
  <c r="D57" i="16" s="1"/>
  <c r="F57" i="16" s="1"/>
  <c r="B60" i="16" s="1"/>
  <c r="F60" i="16" s="1"/>
  <c r="B12" i="21"/>
  <c r="D29" i="19"/>
  <c r="F29" i="19" s="1"/>
  <c r="D19" i="15"/>
  <c r="F19" i="15" s="1"/>
  <c r="B25" i="15" s="1"/>
  <c r="F25" i="15" s="1"/>
  <c r="B28" i="15" s="1"/>
  <c r="F28" i="15" s="1"/>
  <c r="F54" i="15" s="1"/>
  <c r="D46" i="19"/>
  <c r="F46" i="19" s="1"/>
  <c r="F51" i="19" s="1"/>
  <c r="F49" i="19" s="1"/>
  <c r="F11" i="20"/>
  <c r="D19" i="20" s="1"/>
  <c r="F19" i="20" s="1"/>
  <c r="B25" i="20" s="1"/>
  <c r="F25" i="20" s="1"/>
  <c r="B28" i="20" s="1"/>
  <c r="F28" i="20" s="1"/>
  <c r="D33" i="16" l="1"/>
  <c r="F33" i="16" s="1"/>
  <c r="B39" i="16" s="1"/>
  <c r="F39" i="16" s="1"/>
  <c r="B42" i="16" s="1"/>
  <c r="F42" i="16" s="1"/>
  <c r="B54" i="16" s="1"/>
  <c r="F11" i="17"/>
  <c r="D19" i="17" s="1"/>
  <c r="F19" i="17" s="1"/>
  <c r="B25" i="17" s="1"/>
  <c r="F25" i="17" s="1"/>
  <c r="B28" i="17" s="1"/>
  <c r="F28" i="17" s="1"/>
  <c r="C13" i="21"/>
  <c r="C12" i="21"/>
  <c r="F50" i="16"/>
  <c r="D37" i="19"/>
  <c r="B13" i="21"/>
  <c r="B49" i="19"/>
  <c r="D33" i="15"/>
  <c r="F33" i="15" s="1"/>
  <c r="B39" i="15" s="1"/>
  <c r="F39" i="15" s="1"/>
  <c r="B42" i="15" s="1"/>
  <c r="F42" i="15" s="1"/>
  <c r="B48" i="15" s="1"/>
  <c r="F50" i="15"/>
  <c r="F48" i="15"/>
  <c r="D57" i="15" s="1"/>
  <c r="F57" i="15" s="1"/>
  <c r="B60" i="15" s="1"/>
  <c r="F60" i="15" s="1"/>
  <c r="F50" i="20"/>
  <c r="D33" i="20"/>
  <c r="F33" i="20" s="1"/>
  <c r="B39" i="20" s="1"/>
  <c r="F39" i="20" s="1"/>
  <c r="B42" i="20" s="1"/>
  <c r="F42" i="20" s="1"/>
  <c r="B48" i="20" s="1"/>
  <c r="F54" i="16"/>
  <c r="F48" i="20"/>
  <c r="D57" i="20" s="1"/>
  <c r="F57" i="20" s="1"/>
  <c r="B60" i="20" s="1"/>
  <c r="F60" i="20" s="1"/>
  <c r="F54" i="20"/>
  <c r="D33" i="17" l="1"/>
  <c r="F33" i="17" s="1"/>
  <c r="B39" i="17" s="1"/>
  <c r="F39" i="17" s="1"/>
  <c r="B42" i="17" s="1"/>
  <c r="F42" i="17" s="1"/>
  <c r="B54" i="17" s="1"/>
  <c r="F50" i="17"/>
  <c r="B48" i="16"/>
  <c r="B54" i="15"/>
  <c r="B54" i="20"/>
  <c r="F48" i="17"/>
  <c r="D57" i="17" s="1"/>
  <c r="F57" i="17" s="1"/>
  <c r="B60" i="17" s="1"/>
  <c r="F60" i="17" s="1"/>
  <c r="F54" i="17"/>
  <c r="B48" i="1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Shotwell, Christian S.</author>
  </authors>
  <commentList>
    <comment ref="B7" authorId="0" shapeId="0" xr:uid="{00000000-0006-0000-0700-000001000000}">
      <text>
        <r>
          <rPr>
            <sz val="9"/>
            <color indexed="81"/>
            <rFont val="Tahoma"/>
            <family val="2"/>
          </rPr>
          <t xml:space="preserve">
From "Worksheet for Certification Assessment for Local Government"
Column 3 - F + H</t>
        </r>
      </text>
    </comment>
    <comment ref="B9" authorId="0" shapeId="0" xr:uid="{00000000-0006-0000-0700-000002000000}">
      <text>
        <r>
          <rPr>
            <sz val="9"/>
            <color indexed="81"/>
            <rFont val="Tahoma"/>
            <family val="2"/>
          </rPr>
          <t xml:space="preserve">
From "Worksheet for Certification Assessment for Local Government"
Column 3 - G + I + J
Note: For counties that also tax "Aircraft, Watercraft, or Inventory in Transit, ", include that amount from the bordered box near the bottom of the form as well.</t>
        </r>
      </text>
    </comment>
    <comment ref="B11" authorId="0" shapeId="0" xr:uid="{00000000-0006-0000-0700-000003000000}">
      <text>
        <r>
          <rPr>
            <sz val="9"/>
            <color indexed="81"/>
            <rFont val="Tahoma"/>
            <family val="2"/>
          </rPr>
          <t xml:space="preserve">
From "Worksheet for Certification Assessment for Local Government"
Column 3 - M + N</t>
        </r>
      </text>
    </comment>
  </commentList>
</comments>
</file>

<file path=xl/sharedStrings.xml><?xml version="1.0" encoding="utf-8"?>
<sst xmlns="http://schemas.openxmlformats.org/spreadsheetml/2006/main" count="489" uniqueCount="182">
  <si>
    <t>Motor Vehicle</t>
  </si>
  <si>
    <t>(County)</t>
  </si>
  <si>
    <t>SPGE EID</t>
  </si>
  <si>
    <t>SPGE Name</t>
  </si>
  <si>
    <t>District Motor Rate</t>
  </si>
  <si>
    <t>Tangible Rates</t>
  </si>
  <si>
    <t>Real Rate</t>
  </si>
  <si>
    <t>PP Rate</t>
  </si>
  <si>
    <t>Net Change</t>
  </si>
  <si>
    <t>C. Adjusted Base</t>
  </si>
  <si>
    <t>Subject to</t>
  </si>
  <si>
    <t>Net Growth</t>
  </si>
  <si>
    <t xml:space="preserve">Subject to </t>
  </si>
  <si>
    <t>2022 tax</t>
  </si>
  <si>
    <t>F. Real Estate</t>
  </si>
  <si>
    <t>G. Tangible</t>
  </si>
  <si>
    <t>H. P.S. Co-Real Estate</t>
  </si>
  <si>
    <t xml:space="preserve">    P.S. Co-Tang </t>
  </si>
  <si>
    <t>I. P.S. Co. Tang Eff</t>
  </si>
  <si>
    <t xml:space="preserve">   P.S. Co. Tang 100%</t>
  </si>
  <si>
    <t>J. Distilled</t>
  </si>
  <si>
    <t>K. Elect. Plant Bd.</t>
  </si>
  <si>
    <t>L. Insurance Shares</t>
  </si>
  <si>
    <t>M. Mo Vehicles</t>
  </si>
  <si>
    <t>N. Watercraft</t>
  </si>
  <si>
    <t xml:space="preserve">Net new property - PVA </t>
  </si>
  <si>
    <t>P.S. Co. Real</t>
  </si>
  <si>
    <t>Unmined Coal</t>
  </si>
  <si>
    <t>Tobacco Storage</t>
  </si>
  <si>
    <t>Other Agri.</t>
  </si>
  <si>
    <t>Aircraft</t>
  </si>
  <si>
    <t>Watercraft</t>
  </si>
  <si>
    <t>Invent. In trans</t>
  </si>
  <si>
    <t>Certification Date:</t>
  </si>
  <si>
    <t xml:space="preserve">  </t>
  </si>
  <si>
    <t xml:space="preserve"> </t>
  </si>
  <si>
    <t>- The date the Department of Revenue Certified</t>
  </si>
  <si>
    <t xml:space="preserve">  Real Property</t>
  </si>
  <si>
    <t xml:space="preserve"> Rate:</t>
  </si>
  <si>
    <t xml:space="preserve"> Revenue:</t>
  </si>
  <si>
    <t xml:space="preserve">For questions or comments, please contact our office below.  </t>
  </si>
  <si>
    <t>Regards,</t>
  </si>
  <si>
    <t>Cities and Special Districts Branch</t>
  </si>
  <si>
    <t>Department for Local Government</t>
  </si>
  <si>
    <r>
      <t>100 Airport Drive, 3</t>
    </r>
    <r>
      <rPr>
        <vertAlign val="superscript"/>
        <sz val="11"/>
        <color theme="1"/>
        <rFont val="Calibri"/>
        <family val="2"/>
        <scheme val="minor"/>
      </rPr>
      <t>rd</t>
    </r>
    <r>
      <rPr>
        <sz val="11"/>
        <color theme="1"/>
        <rFont val="Calibri"/>
        <family val="2"/>
        <scheme val="minor"/>
      </rPr>
      <t xml:space="preserve"> Floor</t>
    </r>
  </si>
  <si>
    <t>Frankfort, KY  40601</t>
  </si>
  <si>
    <t>Office - (502) 892-3490</t>
  </si>
  <si>
    <t>Email: DLG-CSD@ky.gov</t>
  </si>
  <si>
    <t xml:space="preserve">Special Purpose Governmental Entity </t>
  </si>
  <si>
    <t>Tax Rate Calculations Workbook</t>
  </si>
  <si>
    <t xml:space="preserve">Real </t>
  </si>
  <si>
    <t>I.</t>
  </si>
  <si>
    <t>/ 100 X</t>
  </si>
  <si>
    <t>is</t>
  </si>
  <si>
    <t>div by</t>
  </si>
  <si>
    <t>X 100</t>
  </si>
  <si>
    <t>A</t>
  </si>
  <si>
    <t>6 minus 7</t>
  </si>
  <si>
    <t>Rate I (round up)</t>
  </si>
  <si>
    <t>Check for minimum revenue limit on compensating rate for 2022 (KRS 132.010 6)):</t>
  </si>
  <si>
    <t>Rate I</t>
  </si>
  <si>
    <t>Total 2022 Revenue</t>
  </si>
  <si>
    <t>Difference - sub if negative:</t>
  </si>
  <si>
    <t xml:space="preserve">/ </t>
  </si>
  <si>
    <t>X 100 =</t>
  </si>
  <si>
    <t>Substitute for Rate I (Round Up)</t>
  </si>
  <si>
    <t>II: Rate allowing 4%  Increase in Revenue from real property (KRS 132.023(3)):</t>
  </si>
  <si>
    <t xml:space="preserve">is </t>
  </si>
  <si>
    <t>Rate I or sub rate</t>
  </si>
  <si>
    <t>B</t>
  </si>
  <si>
    <t>X 1.04/</t>
  </si>
  <si>
    <t xml:space="preserve"> X 100 is</t>
  </si>
  <si>
    <t>Rate II (Round Down)</t>
  </si>
  <si>
    <t>&amp;</t>
  </si>
  <si>
    <t>X</t>
  </si>
  <si>
    <t>/100=</t>
  </si>
  <si>
    <t xml:space="preserve">Rows M + N Col 3  </t>
  </si>
  <si>
    <t>Tax Rate</t>
  </si>
  <si>
    <t>Revenue Produced</t>
  </si>
  <si>
    <t>MV &amp; Watercraft rates must be submitted to the Revenue Cabinet by October 1 (maximum rate is the rate that could have been levied in 1983)</t>
  </si>
  <si>
    <t>Personal Property - Manually Entered Tax Rate</t>
  </si>
  <si>
    <t>Stage One:</t>
  </si>
  <si>
    <t>3</t>
  </si>
  <si>
    <t>minus</t>
  </si>
  <si>
    <r>
      <t xml:space="preserve">C </t>
    </r>
    <r>
      <rPr>
        <i/>
        <sz val="7"/>
        <rFont val="Arial"/>
        <family val="2"/>
      </rPr>
      <t>(Revenue increase over prior year)</t>
    </r>
  </si>
  <si>
    <t>/</t>
  </si>
  <si>
    <t>C</t>
  </si>
  <si>
    <r>
      <t>D</t>
    </r>
    <r>
      <rPr>
        <i/>
        <sz val="7"/>
        <rFont val="Arial"/>
        <family val="2"/>
      </rPr>
      <t>(Revenue % increase over prior year)</t>
    </r>
  </si>
  <si>
    <t>2.</t>
  </si>
  <si>
    <t>Stage Two:</t>
  </si>
  <si>
    <t>6</t>
  </si>
  <si>
    <t>2</t>
  </si>
  <si>
    <t>E</t>
  </si>
  <si>
    <t>F</t>
  </si>
  <si>
    <r>
      <t>G</t>
    </r>
    <r>
      <rPr>
        <i/>
        <sz val="7"/>
        <rFont val="Arial"/>
        <family val="2"/>
      </rPr>
      <t>(Revenue increase over prior year)</t>
    </r>
  </si>
  <si>
    <t>G</t>
  </si>
  <si>
    <r>
      <t>H</t>
    </r>
    <r>
      <rPr>
        <i/>
        <sz val="7"/>
        <rFont val="Arial"/>
        <family val="2"/>
      </rPr>
      <t>(Revenue % increase over prior year)</t>
    </r>
  </si>
  <si>
    <t>3.</t>
  </si>
  <si>
    <t>Stage Three:</t>
  </si>
  <si>
    <t>Option 1:</t>
  </si>
  <si>
    <t>If</t>
  </si>
  <si>
    <t>is = to or greater than</t>
  </si>
  <si>
    <t>H</t>
  </si>
  <si>
    <t>D</t>
  </si>
  <si>
    <t>Option 2:</t>
  </si>
  <si>
    <t>is less than</t>
  </si>
  <si>
    <t xml:space="preserve">Option 2 may be utilized.   </t>
  </si>
  <si>
    <t>x</t>
  </si>
  <si>
    <t>D = +1.0</t>
  </si>
  <si>
    <t>x 100=</t>
  </si>
  <si>
    <t>J</t>
  </si>
  <si>
    <t>The district may levy a rate less than the real property tax rate.</t>
  </si>
  <si>
    <t>Personal Property - Based on Substitute Tax Rate</t>
  </si>
  <si>
    <t>Personal Property - Based on Compensating Tax Rate</t>
  </si>
  <si>
    <t>Personal Property - Based on 4% Increase Tax Rate</t>
  </si>
  <si>
    <t>Tax Rate Revenue Projection Form</t>
  </si>
  <si>
    <t>County Name:</t>
  </si>
  <si>
    <t>Tax Year:</t>
  </si>
  <si>
    <t>Compensating Rate</t>
  </si>
  <si>
    <t>CALCULATION OF ANTICIPATED TAX REVENUE IF COUNTY USES THE COMPENSATING RATE</t>
  </si>
  <si>
    <t>Real Property</t>
  </si>
  <si>
    <t xml:space="preserve"> (X)</t>
  </si>
  <si>
    <t>=</t>
  </si>
  <si>
    <t xml:space="preserve"> (Property Assessment Subject to Rate)</t>
  </si>
  <si>
    <t xml:space="preserve"> (Tax Rate)</t>
  </si>
  <si>
    <t>Personal Property</t>
  </si>
  <si>
    <t>Motor Veh/Watercraft</t>
  </si>
  <si>
    <t>Total Gross Income</t>
  </si>
  <si>
    <t xml:space="preserve"> -</t>
  </si>
  <si>
    <t>(Delinquency Rate)</t>
  </si>
  <si>
    <t>Subtotal Gross Income</t>
  </si>
  <si>
    <t>(Collection Rate)</t>
  </si>
  <si>
    <t>Proj Revenue</t>
  </si>
  <si>
    <t>Compensating +4% Rate</t>
  </si>
  <si>
    <t>CALCULATION OF ANTICIPATED TAX REVENUE IF COUNTY USES THE COMPENSATING +4% RATE</t>
  </si>
  <si>
    <t>Other Rate (for informational purposes)</t>
  </si>
  <si>
    <t>CALCULATION OF ANTICIPATED TAX REVENUE IF COUNTY USES THE RATE LISTED BELOW</t>
  </si>
  <si>
    <t>A. 2022 Assessment</t>
  </si>
  <si>
    <t>B. 2023 homestead exempt</t>
  </si>
  <si>
    <t>D. 2023 Net Growth</t>
  </si>
  <si>
    <t>E. 2023 Total valuation of Adjusted Property</t>
  </si>
  <si>
    <t>2023 tax</t>
  </si>
  <si>
    <t>2022 R.E. Exon</t>
  </si>
  <si>
    <t>2022 Tangible Exon</t>
  </si>
  <si>
    <t>2022 Actual Tax Rate (per $100) Real Property</t>
  </si>
  <si>
    <t>2022 Actual Tax Rate (per $100) Personal Property</t>
  </si>
  <si>
    <t>2022 Total Property Subject to Rate ( A)</t>
  </si>
  <si>
    <t>2022 Real Property Subject to Rate (col 1, F, H)</t>
  </si>
  <si>
    <t>2023 Total Property Subject to Rate (E)</t>
  </si>
  <si>
    <t>2023 Real Property Subject to Rate (col 3, F, H)</t>
  </si>
  <si>
    <t>2023 New Propery (KRS 132.010) (Net new  PVA + PS)</t>
  </si>
  <si>
    <t>2022 Personal Property Subject to Rate (Col 1, G, I, J)</t>
  </si>
  <si>
    <t>2023 Personal Property Subject to Rate (Col 3, G, I J)</t>
  </si>
  <si>
    <t>Compensating Rate for 2023 (KRS 132.010(6)):</t>
  </si>
  <si>
    <t>A (2022 Real Property Revenue)</t>
  </si>
  <si>
    <t>Total 2023 Revenue</t>
  </si>
  <si>
    <t>2022 Revenue (R.E.)</t>
  </si>
  <si>
    <t>2022 Revenue (P.P.)</t>
  </si>
  <si>
    <t xml:space="preserve">Grand Total 2022 Revenue  </t>
  </si>
  <si>
    <t>2023 Actual Tax Rate (per$100) Real Property</t>
  </si>
  <si>
    <t>2023 Total Property Subject to Rate (col 3, F,G,H,I,J)</t>
  </si>
  <si>
    <t xml:space="preserve">2022 Personal Property Subject to Rate (Col 1, G, I, J) </t>
  </si>
  <si>
    <t>A 2023 RE Revenue</t>
  </si>
  <si>
    <t>B 2022 RE Revenue</t>
  </si>
  <si>
    <t>E 2023 PP Revenue</t>
  </si>
  <si>
    <t>F 2022 PP Revenue</t>
  </si>
  <si>
    <t>The maximum personal tax rate for 2023 is</t>
  </si>
  <si>
    <t>J (2023 Revenue $ Max PP)</t>
  </si>
  <si>
    <t>Maximum 2023 PP Rate</t>
  </si>
  <si>
    <t>Subject - 2023 Tax Rates and Revenue Computations for your Special Purpose Governmental Entity (SPGE)</t>
  </si>
  <si>
    <t>We are writing to provide you with the 2023 tax rates and tax revenue computations for your Special Purpose Governmental Entity (SPGE). These calculations have been prepared by the Department for Local Government (DLG) in accordance with the guidelines outlined in the Kentucky Revised Statutes (KRS) Chapter 132.</t>
  </si>
  <si>
    <t>The tax rates and revenue computations presented below are based on the county assessment information furnished by the Kentucky Department of Revenue Cabinet. These assessments are the foundation for determining the tax rates applicable to your SPGE.</t>
  </si>
  <si>
    <t>Please refer to the table below for the summary of the Compensating rate and the 4% Increase rate for your SPGE: (For more details on how the rates were calculated, please refer to the other tabs found in this file).</t>
  </si>
  <si>
    <t xml:space="preserve"> Compensating Tax Rate</t>
  </si>
  <si>
    <t xml:space="preserve"> 4% Inrease Tax Rate</t>
  </si>
  <si>
    <r>
      <rPr>
        <b/>
        <sz val="10"/>
        <color theme="1"/>
        <rFont val="Calibri"/>
        <family val="2"/>
        <scheme val="minor"/>
      </rPr>
      <t xml:space="preserve">- </t>
    </r>
    <r>
      <rPr>
        <b/>
        <u/>
        <sz val="10"/>
        <color theme="1"/>
        <rFont val="Calibri"/>
        <family val="2"/>
        <scheme val="minor"/>
      </rPr>
      <t>Compensating Tax Rate</t>
    </r>
    <r>
      <rPr>
        <sz val="10"/>
        <color theme="1"/>
        <rFont val="Calibri"/>
        <family val="2"/>
        <scheme val="minor"/>
      </rPr>
      <t>: If the value is negative, show the substitution rate; otherwise, display the compensating rate and revenues.</t>
    </r>
  </si>
  <si>
    <r>
      <t xml:space="preserve">- </t>
    </r>
    <r>
      <rPr>
        <b/>
        <u/>
        <sz val="10"/>
        <color theme="1"/>
        <rFont val="Calibri"/>
        <family val="2"/>
        <scheme val="minor"/>
      </rPr>
      <t>When the Calculated tax rate in the table may exceed your district's statutory maximum</t>
    </r>
    <r>
      <rPr>
        <sz val="10"/>
        <color theme="1"/>
        <rFont val="Calibri"/>
        <family val="2"/>
        <scheme val="minor"/>
      </rPr>
      <t>: Therefore, your SPGE must assume responsibility to ensure that the rates levied are within the allowable maximum rate on the assessed valuation of all property in the district, as specified in the relevant sections of KRS Chapter 132.</t>
    </r>
  </si>
  <si>
    <t>If you require further assistance or clarification regarding the tax rates and revenue computations provided by the DLG, please do not hesitate to contact us. We are here to assist you throughout this process and ensure a smooth implementation in accordance with the provisions of KRS Chapter 132.</t>
  </si>
  <si>
    <t>The Cities and Special Districts Branch Staff</t>
  </si>
  <si>
    <t>Print Date</t>
  </si>
  <si>
    <r>
      <rPr>
        <b/>
        <sz val="10"/>
        <color theme="1"/>
        <rFont val="Calibri"/>
        <family val="2"/>
        <scheme val="minor"/>
      </rPr>
      <t xml:space="preserve">- </t>
    </r>
    <r>
      <rPr>
        <b/>
        <u/>
        <sz val="10"/>
        <color theme="1"/>
        <rFont val="Calibri"/>
        <family val="2"/>
        <scheme val="minor"/>
      </rPr>
      <t>Hearing required; no recall option - Public Hearings</t>
    </r>
    <r>
      <rPr>
        <sz val="10"/>
        <color theme="1"/>
        <rFont val="Calibri"/>
        <family val="2"/>
        <scheme val="minor"/>
      </rPr>
      <t xml:space="preserve">:  Any taxing district proposing to levy a tax rate that </t>
    </r>
    <r>
      <rPr>
        <u/>
        <sz val="10"/>
        <color theme="1"/>
        <rFont val="Calibri"/>
        <family val="2"/>
        <scheme val="minor"/>
      </rPr>
      <t>exceeds the compensating tax rate</t>
    </r>
    <r>
      <rPr>
        <sz val="10"/>
        <color theme="1"/>
        <rFont val="Calibri"/>
        <family val="2"/>
        <scheme val="minor"/>
      </rPr>
      <t xml:space="preserve"> must hold a public hearing to obtain comments from the public regarding the proposed tax rate.</t>
    </r>
  </si>
  <si>
    <r>
      <rPr>
        <b/>
        <sz val="10"/>
        <color theme="1"/>
        <rFont val="Calibri"/>
        <family val="2"/>
        <scheme val="minor"/>
      </rPr>
      <t xml:space="preserve">- </t>
    </r>
    <r>
      <rPr>
        <b/>
        <u/>
        <sz val="10"/>
        <color theme="1"/>
        <rFont val="Calibri"/>
        <family val="2"/>
        <scheme val="minor"/>
      </rPr>
      <t>No hearing required - subject to recall - Recall Vote</t>
    </r>
    <r>
      <rPr>
        <sz val="10"/>
        <color theme="1"/>
        <rFont val="Calibri"/>
        <family val="2"/>
        <scheme val="minor"/>
      </rPr>
      <t xml:space="preserve">:  If a taxing district levies a tax rate that will produce revenue from real property, excluding revenue from the new property, </t>
    </r>
    <r>
      <rPr>
        <u/>
        <sz val="10"/>
        <color theme="1"/>
        <rFont val="Calibri"/>
        <family val="2"/>
        <scheme val="minor"/>
      </rPr>
      <t>exceeding 4% over the amount of revenue produced by the compensating tax rate</t>
    </r>
    <r>
      <rPr>
        <sz val="10"/>
        <color theme="1"/>
        <rFont val="Calibri"/>
        <family val="2"/>
        <scheme val="minor"/>
      </rPr>
      <t>, the portion that exceeds the 4% threshold is subject to a recall vote or reconsideration by the taxing district. The procedures for establishing this type of tax rate are governed by KRS 132.017.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</si>
</sst>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5" formatCode="&quot;$&quot;#,##0_);\(&quot;$&quot;#,##0\)"/>
    <numFmt numFmtId="7" formatCode="&quot;$&quot;#,##0.00_);\(&quot;$&quot;#,##0.00\)"/>
    <numFmt numFmtId="44" formatCode="_(&quot;$&quot;* #,##0.00_);_(&quot;$&quot;* \(#,##0.00\);_(&quot;$&quot;* &quot;-&quot;??_);_(@_)"/>
    <numFmt numFmtId="43" formatCode="_(* #,##0.00_);_(* \(#,##0.00\);_(* &quot;-&quot;??_);_(@_)"/>
    <numFmt numFmtId="164" formatCode="&quot;$&quot;#,##0;\-&quot;$&quot;#,##0"/>
    <numFmt numFmtId="165" formatCode="0.000"/>
    <numFmt numFmtId="166" formatCode=".0000000000"/>
    <numFmt numFmtId="167" formatCode=".000"/>
    <numFmt numFmtId="168" formatCode=".0000"/>
    <numFmt numFmtId="169" formatCode="0.0000"/>
    <numFmt numFmtId="170" formatCode="0.0000%"/>
    <numFmt numFmtId="171" formatCode="&quot;$&quot;#,##0"/>
    <numFmt numFmtId="172" formatCode="0.0000000"/>
    <numFmt numFmtId="173" formatCode="_(* #,##0.0000_);_(* \(#,##0.0000\);_(* &quot;-&quot;????_);_(@_)"/>
    <numFmt numFmtId="174" formatCode="0.000000000"/>
    <numFmt numFmtId="175" formatCode="[$-F800]dddd\,\ mmmm\ dd\,\ yyyy"/>
  </numFmts>
  <fonts count="46" x14ac:knownFonts="1">
    <font>
      <sz val="11"/>
      <color theme="1"/>
      <name val="Calibri"/>
      <family val="2"/>
      <scheme val="minor"/>
    </font>
    <font>
      <b/>
      <sz val="11"/>
      <color theme="1"/>
      <name val="Calibri"/>
      <family val="2"/>
      <scheme val="minor"/>
    </font>
    <font>
      <b/>
      <sz val="8"/>
      <name val="Arial"/>
      <family val="2"/>
    </font>
    <font>
      <b/>
      <sz val="10"/>
      <name val="Arial"/>
      <family val="2"/>
    </font>
    <font>
      <i/>
      <sz val="10"/>
      <name val="Arial"/>
      <family val="2"/>
    </font>
    <font>
      <i/>
      <sz val="8"/>
      <name val="Arial"/>
      <family val="2"/>
    </font>
    <font>
      <sz val="10"/>
      <name val="Arial"/>
      <family val="2"/>
    </font>
    <font>
      <b/>
      <sz val="10"/>
      <color theme="1"/>
      <name val="Calibri"/>
      <family val="2"/>
      <scheme val="minor"/>
    </font>
    <font>
      <sz val="10"/>
      <color theme="1"/>
      <name val="Calibri"/>
      <family val="2"/>
      <scheme val="minor"/>
    </font>
    <font>
      <b/>
      <sz val="10"/>
      <color rgb="FFFF0000"/>
      <name val="Arial"/>
      <family val="2"/>
    </font>
    <font>
      <b/>
      <i/>
      <sz val="10"/>
      <name val="Arial"/>
      <family val="2"/>
    </font>
    <font>
      <b/>
      <i/>
      <u/>
      <sz val="10"/>
      <name val="Arial"/>
      <family val="2"/>
    </font>
    <font>
      <u/>
      <sz val="10"/>
      <color indexed="12"/>
      <name val="Arial"/>
      <family val="2"/>
    </font>
    <font>
      <b/>
      <sz val="9"/>
      <name val="Arial"/>
      <family val="2"/>
    </font>
    <font>
      <sz val="9"/>
      <name val="Arial"/>
      <family val="2"/>
    </font>
    <font>
      <b/>
      <u/>
      <sz val="9"/>
      <name val="Arial"/>
      <family val="2"/>
    </font>
    <font>
      <i/>
      <sz val="7"/>
      <name val="Arial"/>
      <family val="2"/>
    </font>
    <font>
      <sz val="8"/>
      <name val="Arial"/>
      <family val="2"/>
    </font>
    <font>
      <b/>
      <sz val="14"/>
      <color theme="1"/>
      <name val="Calibri"/>
      <family val="2"/>
      <scheme val="minor"/>
    </font>
    <font>
      <sz val="14"/>
      <color theme="1"/>
      <name val="Calibri"/>
      <family val="2"/>
      <scheme val="minor"/>
    </font>
    <font>
      <sz val="14"/>
      <name val="Arial"/>
      <family val="2"/>
    </font>
    <font>
      <b/>
      <sz val="16"/>
      <color theme="9" tint="-0.249977111117893"/>
      <name val="Calibri"/>
      <family val="2"/>
      <scheme val="minor"/>
    </font>
    <font>
      <sz val="16"/>
      <color theme="1"/>
      <name val="Calibri"/>
      <family val="2"/>
      <scheme val="minor"/>
    </font>
    <font>
      <sz val="16"/>
      <color theme="9" tint="-0.249977111117893"/>
      <name val="Calibri"/>
      <family val="2"/>
      <scheme val="minor"/>
    </font>
    <font>
      <b/>
      <sz val="16"/>
      <color theme="1"/>
      <name val="Calibri"/>
      <family val="2"/>
      <scheme val="minor"/>
    </font>
    <font>
      <sz val="16"/>
      <name val="Arial"/>
      <family val="2"/>
    </font>
    <font>
      <b/>
      <sz val="12"/>
      <color theme="9" tint="-0.249977111117893"/>
      <name val="Calibri"/>
      <family val="2"/>
      <scheme val="minor"/>
    </font>
    <font>
      <sz val="12"/>
      <color theme="9" tint="-0.249977111117893"/>
      <name val="Calibri"/>
      <family val="2"/>
      <scheme val="minor"/>
    </font>
    <font>
      <sz val="10"/>
      <name val="Footlight MT Light"/>
      <family val="1"/>
    </font>
    <font>
      <b/>
      <sz val="14"/>
      <color theme="4" tint="-0.249977111117893"/>
      <name val="Calibri"/>
      <family val="2"/>
      <scheme val="minor"/>
    </font>
    <font>
      <vertAlign val="superscript"/>
      <sz val="11"/>
      <color theme="1"/>
      <name val="Calibri"/>
      <family val="2"/>
      <scheme val="minor"/>
    </font>
    <font>
      <u/>
      <sz val="11"/>
      <color theme="10"/>
      <name val="Calibri"/>
      <family val="2"/>
      <scheme val="minor"/>
    </font>
    <font>
      <u/>
      <sz val="11"/>
      <color rgb="FFC00000"/>
      <name val="Calibri"/>
      <family val="2"/>
      <scheme val="minor"/>
    </font>
    <font>
      <b/>
      <sz val="11"/>
      <color theme="1" tint="4.9989318521683403E-2"/>
      <name val="Calibri"/>
      <family val="2"/>
      <scheme val="minor"/>
    </font>
    <font>
      <sz val="11"/>
      <color theme="1" tint="4.9989318521683403E-2"/>
      <name val="Calibri"/>
      <family val="2"/>
      <scheme val="minor"/>
    </font>
    <font>
      <b/>
      <i/>
      <sz val="14"/>
      <color rgb="FFFF0000"/>
      <name val="Calibri"/>
      <family val="2"/>
      <scheme val="minor"/>
    </font>
    <font>
      <b/>
      <u/>
      <sz val="10"/>
      <name val="Arial"/>
      <family val="2"/>
    </font>
    <font>
      <b/>
      <i/>
      <sz val="12"/>
      <color rgb="FFFF0000"/>
      <name val="Arial"/>
      <family val="2"/>
    </font>
    <font>
      <sz val="9"/>
      <color indexed="81"/>
      <name val="Tahoma"/>
      <family val="2"/>
    </font>
    <font>
      <sz val="10"/>
      <color theme="0"/>
      <name val="Arial"/>
      <family val="2"/>
    </font>
    <font>
      <b/>
      <sz val="11"/>
      <name val="Calibri"/>
      <family val="2"/>
      <scheme val="minor"/>
    </font>
    <font>
      <sz val="11"/>
      <name val="Calibri"/>
      <family val="2"/>
      <scheme val="minor"/>
    </font>
    <font>
      <b/>
      <u/>
      <sz val="10"/>
      <color theme="1"/>
      <name val="Calibri"/>
      <family val="2"/>
      <scheme val="minor"/>
    </font>
    <font>
      <u/>
      <sz val="10"/>
      <color theme="1"/>
      <name val="Calibri"/>
      <family val="2"/>
      <scheme val="minor"/>
    </font>
    <font>
      <b/>
      <sz val="14"/>
      <color theme="4" tint="-0.499984740745262"/>
      <name val="Caveat"/>
    </font>
    <font>
      <sz val="11"/>
      <name val="Footlight MT Light"/>
      <family val="1"/>
    </font>
  </fonts>
  <fills count="13">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rgb="FFCCFFCC"/>
        <bgColor indexed="64"/>
      </patternFill>
    </fill>
    <fill>
      <patternFill patternType="solid">
        <fgColor indexed="13"/>
        <bgColor indexed="64"/>
      </patternFill>
    </fill>
    <fill>
      <patternFill patternType="solid">
        <fgColor indexed="55"/>
        <bgColor indexed="64"/>
      </patternFill>
    </fill>
    <fill>
      <patternFill patternType="solid">
        <fgColor theme="0"/>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FFFFCC"/>
        <bgColor indexed="64"/>
      </patternFill>
    </fill>
    <fill>
      <patternFill patternType="solid">
        <fgColor theme="8" tint="0.79998168889431442"/>
        <bgColor indexed="64"/>
      </patternFill>
    </fill>
  </fills>
  <borders count="35">
    <border>
      <left/>
      <right/>
      <top/>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rgb="FF00B050"/>
      </right>
      <top/>
      <bottom/>
      <diagonal/>
    </border>
    <border>
      <left style="thick">
        <color auto="1"/>
      </left>
      <right/>
      <top style="thick">
        <color auto="1"/>
      </top>
      <bottom/>
      <diagonal/>
    </border>
    <border>
      <left style="thick">
        <color auto="1"/>
      </left>
      <right style="thick">
        <color auto="1"/>
      </right>
      <top style="thick">
        <color auto="1"/>
      </top>
      <bottom/>
      <diagonal/>
    </border>
    <border>
      <left style="thick">
        <color auto="1"/>
      </left>
      <right/>
      <top/>
      <bottom style="thick">
        <color auto="1"/>
      </bottom>
      <diagonal/>
    </border>
    <border>
      <left style="thick">
        <color auto="1"/>
      </left>
      <right style="thick">
        <color auto="1"/>
      </right>
      <top/>
      <bottom style="thick">
        <color auto="1"/>
      </bottom>
      <diagonal/>
    </border>
    <border>
      <left style="thick">
        <color auto="1"/>
      </left>
      <right style="thick">
        <color auto="1"/>
      </right>
      <top style="thick">
        <color auto="1"/>
      </top>
      <bottom style="thick">
        <color auto="1"/>
      </bottom>
      <diagonal/>
    </border>
    <border>
      <left style="thick">
        <color auto="1"/>
      </left>
      <right/>
      <top style="thick">
        <color auto="1"/>
      </top>
      <bottom style="thick">
        <color auto="1"/>
      </bottom>
      <diagonal/>
    </border>
    <border>
      <left style="thick">
        <color auto="1"/>
      </left>
      <right style="thin">
        <color auto="1"/>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7">
    <xf numFmtId="0" fontId="0" fillId="0" borderId="0"/>
    <xf numFmtId="0" fontId="6" fillId="0" borderId="0"/>
    <xf numFmtId="0" fontId="12" fillId="0" borderId="0" applyNumberFormat="0" applyFill="0" applyBorder="0" applyAlignment="0" applyProtection="0">
      <alignment vertical="top"/>
      <protection locked="0"/>
    </xf>
    <xf numFmtId="44" fontId="6"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0" fontId="31" fillId="0" borderId="0" applyNumberFormat="0" applyFill="0" applyBorder="0" applyAlignment="0" applyProtection="0"/>
  </cellStyleXfs>
  <cellXfs count="221">
    <xf numFmtId="0" fontId="0" fillId="0" borderId="0" xfId="0"/>
    <xf numFmtId="0" fontId="0" fillId="0" borderId="0" xfId="0"/>
    <xf numFmtId="0" fontId="6" fillId="0" borderId="0" xfId="1"/>
    <xf numFmtId="0" fontId="3" fillId="0" borderId="0" xfId="1" applyFont="1"/>
    <xf numFmtId="15" fontId="6" fillId="4" borderId="3" xfId="1" applyNumberFormat="1" applyFill="1" applyBorder="1" applyProtection="1">
      <protection locked="0"/>
    </xf>
    <xf numFmtId="0" fontId="6" fillId="0" borderId="0" xfId="1" applyBorder="1"/>
    <xf numFmtId="0" fontId="6" fillId="0" borderId="4" xfId="1" applyBorder="1"/>
    <xf numFmtId="0" fontId="6" fillId="0" borderId="2" xfId="1" applyBorder="1"/>
    <xf numFmtId="3" fontId="6" fillId="0" borderId="0" xfId="1" applyNumberFormat="1"/>
    <xf numFmtId="3" fontId="6" fillId="5" borderId="3" xfId="1" applyNumberFormat="1" applyFill="1" applyBorder="1"/>
    <xf numFmtId="3" fontId="6" fillId="0" borderId="0" xfId="1" applyNumberFormat="1" applyBorder="1"/>
    <xf numFmtId="3" fontId="6" fillId="4" borderId="3" xfId="1" applyNumberFormat="1" applyFill="1" applyBorder="1" applyProtection="1">
      <protection locked="0"/>
    </xf>
    <xf numFmtId="3" fontId="9" fillId="0" borderId="0" xfId="1" applyNumberFormat="1" applyFont="1" applyBorder="1"/>
    <xf numFmtId="3" fontId="6" fillId="6" borderId="0" xfId="1" applyNumberFormat="1" applyFill="1"/>
    <xf numFmtId="0" fontId="3" fillId="6" borderId="0" xfId="1" applyFont="1" applyFill="1"/>
    <xf numFmtId="3" fontId="6" fillId="0" borderId="2" xfId="1" applyNumberFormat="1" applyBorder="1"/>
    <xf numFmtId="3" fontId="6" fillId="2" borderId="2" xfId="1" applyNumberFormat="1" applyFill="1" applyBorder="1"/>
    <xf numFmtId="3" fontId="6" fillId="0" borderId="4" xfId="1" applyNumberFormat="1" applyBorder="1"/>
    <xf numFmtId="0" fontId="6" fillId="0" borderId="0" xfId="1" applyProtection="1"/>
    <xf numFmtId="0" fontId="10" fillId="0" borderId="0" xfId="1" applyFont="1"/>
    <xf numFmtId="0" fontId="6" fillId="0" borderId="0" xfId="1" applyFill="1"/>
    <xf numFmtId="0" fontId="4" fillId="0" borderId="0" xfId="1" applyFont="1" applyBorder="1" applyAlignment="1">
      <alignment horizontal="center"/>
    </xf>
    <xf numFmtId="0" fontId="3" fillId="0" borderId="0" xfId="1" applyFont="1" applyBorder="1"/>
    <xf numFmtId="0" fontId="3" fillId="4" borderId="3" xfId="1" applyFont="1" applyFill="1" applyBorder="1" applyProtection="1">
      <protection locked="0"/>
    </xf>
    <xf numFmtId="0" fontId="11" fillId="0" borderId="0" xfId="1" applyFont="1"/>
    <xf numFmtId="0" fontId="6" fillId="0" borderId="0" xfId="1" applyFont="1"/>
    <xf numFmtId="0" fontId="2" fillId="0" borderId="0" xfId="1" applyFont="1" applyAlignment="1">
      <alignment horizontal="center"/>
    </xf>
    <xf numFmtId="0" fontId="3" fillId="0" borderId="0" xfId="1" applyFont="1" applyAlignment="1">
      <alignment horizontal="center"/>
    </xf>
    <xf numFmtId="169" fontId="6" fillId="0" borderId="2" xfId="1" applyNumberFormat="1" applyBorder="1"/>
    <xf numFmtId="164" fontId="6" fillId="0" borderId="2" xfId="1" applyNumberFormat="1" applyBorder="1" applyAlignment="1">
      <alignment horizontal="center"/>
    </xf>
    <xf numFmtId="49" fontId="4" fillId="0" borderId="0" xfId="1" applyNumberFormat="1" applyFont="1" applyAlignment="1">
      <alignment horizontal="center"/>
    </xf>
    <xf numFmtId="0" fontId="13" fillId="0" borderId="0" xfId="1" applyFont="1"/>
    <xf numFmtId="0" fontId="13" fillId="0" borderId="0" xfId="1" applyFont="1" applyAlignment="1">
      <alignment horizontal="center"/>
    </xf>
    <xf numFmtId="0" fontId="13" fillId="0" borderId="2" xfId="1" applyNumberFormat="1" applyFont="1" applyBorder="1"/>
    <xf numFmtId="0" fontId="14" fillId="0" borderId="0" xfId="1" applyFont="1" applyAlignment="1">
      <alignment horizontal="center"/>
    </xf>
    <xf numFmtId="170" fontId="6" fillId="0" borderId="2" xfId="1" applyNumberFormat="1" applyFont="1" applyBorder="1" applyAlignment="1">
      <alignment horizontal="center"/>
    </xf>
    <xf numFmtId="171" fontId="13" fillId="0" borderId="2" xfId="1" applyNumberFormat="1" applyFont="1" applyBorder="1" applyAlignment="1">
      <alignment horizontal="center"/>
    </xf>
    <xf numFmtId="172" fontId="13" fillId="0" borderId="2" xfId="1" applyNumberFormat="1" applyFont="1" applyBorder="1"/>
    <xf numFmtId="172" fontId="13" fillId="0" borderId="2" xfId="1" applyNumberFormat="1" applyFont="1" applyBorder="1" applyAlignment="1">
      <alignment horizontal="center"/>
    </xf>
    <xf numFmtId="49" fontId="15" fillId="0" borderId="0" xfId="1" applyNumberFormat="1" applyFont="1" applyBorder="1" applyAlignment="1">
      <alignment horizontal="center"/>
    </xf>
    <xf numFmtId="49" fontId="13" fillId="0" borderId="0" xfId="1" applyNumberFormat="1" applyFont="1" applyBorder="1" applyAlignment="1">
      <alignment horizontal="center"/>
    </xf>
    <xf numFmtId="49" fontId="13" fillId="0" borderId="0" xfId="1" applyNumberFormat="1" applyFont="1" applyAlignment="1">
      <alignment horizontal="center"/>
    </xf>
    <xf numFmtId="164" fontId="13" fillId="0" borderId="0" xfId="1" applyNumberFormat="1" applyFont="1" applyBorder="1" applyAlignment="1">
      <alignment horizontal="center"/>
    </xf>
    <xf numFmtId="49" fontId="13" fillId="0" borderId="0" xfId="1" applyNumberFormat="1" applyFont="1"/>
    <xf numFmtId="173" fontId="13" fillId="0" borderId="2" xfId="1" applyNumberFormat="1" applyFont="1" applyBorder="1" applyAlignment="1">
      <alignment horizontal="center"/>
    </xf>
    <xf numFmtId="172" fontId="13" fillId="0" borderId="0" xfId="1" applyNumberFormat="1" applyFont="1" applyBorder="1" applyAlignment="1">
      <alignment horizontal="center"/>
    </xf>
    <xf numFmtId="172" fontId="6" fillId="0" borderId="2" xfId="1" applyNumberFormat="1" applyBorder="1"/>
    <xf numFmtId="172" fontId="6" fillId="0" borderId="2" xfId="1" applyNumberFormat="1" applyBorder="1" applyAlignment="1">
      <alignment horizontal="center"/>
    </xf>
    <xf numFmtId="49" fontId="4" fillId="0" borderId="0" xfId="1" applyNumberFormat="1" applyFont="1" applyBorder="1" applyAlignment="1">
      <alignment horizontal="center"/>
    </xf>
    <xf numFmtId="49" fontId="6" fillId="0" borderId="0" xfId="1" applyNumberFormat="1" applyAlignment="1">
      <alignment horizontal="center"/>
    </xf>
    <xf numFmtId="49" fontId="6" fillId="0" borderId="0" xfId="1" applyNumberFormat="1"/>
    <xf numFmtId="49" fontId="3" fillId="0" borderId="0" xfId="1" applyNumberFormat="1" applyFont="1" applyAlignment="1">
      <alignment horizontal="center"/>
    </xf>
    <xf numFmtId="172" fontId="6" fillId="0" borderId="2" xfId="1" applyNumberFormat="1" applyFont="1" applyBorder="1" applyAlignment="1">
      <alignment horizontal="center"/>
    </xf>
    <xf numFmtId="164" fontId="6" fillId="0" borderId="2" xfId="1" applyNumberFormat="1" applyFont="1" applyBorder="1" applyAlignment="1">
      <alignment horizontal="center"/>
    </xf>
    <xf numFmtId="169" fontId="6" fillId="0" borderId="2" xfId="1" applyNumberFormat="1" applyFont="1" applyBorder="1" applyAlignment="1">
      <alignment horizontal="center"/>
    </xf>
    <xf numFmtId="0" fontId="6" fillId="0" borderId="2" xfId="1" applyBorder="1" applyAlignment="1">
      <alignment horizontal="center"/>
    </xf>
    <xf numFmtId="49" fontId="4" fillId="0" borderId="0" xfId="1" applyNumberFormat="1" applyFont="1"/>
    <xf numFmtId="0" fontId="4" fillId="0" borderId="0" xfId="1" applyFont="1" applyAlignment="1">
      <alignment horizontal="center"/>
    </xf>
    <xf numFmtId="0" fontId="4" fillId="0" borderId="1" xfId="1" applyFont="1" applyBorder="1" applyAlignment="1">
      <alignment horizontal="center"/>
    </xf>
    <xf numFmtId="49" fontId="6" fillId="0" borderId="0" xfId="1" applyNumberFormat="1" applyFont="1" applyAlignment="1">
      <alignment horizontal="center"/>
    </xf>
    <xf numFmtId="171" fontId="6" fillId="0" borderId="2" xfId="1" applyNumberFormat="1" applyFont="1" applyBorder="1"/>
    <xf numFmtId="169" fontId="6" fillId="0" borderId="2" xfId="1" applyNumberFormat="1" applyBorder="1" applyAlignment="1">
      <alignment horizontal="center"/>
    </xf>
    <xf numFmtId="164" fontId="0" fillId="0" borderId="2" xfId="4" applyNumberFormat="1" applyFont="1" applyBorder="1"/>
    <xf numFmtId="44" fontId="0" fillId="0" borderId="0" xfId="3" applyFont="1"/>
    <xf numFmtId="49" fontId="4" fillId="0" borderId="0" xfId="3" applyNumberFormat="1" applyFont="1" applyAlignment="1">
      <alignment horizontal="center"/>
    </xf>
    <xf numFmtId="164" fontId="0" fillId="0" borderId="2" xfId="3" applyNumberFormat="1" applyFont="1" applyBorder="1"/>
    <xf numFmtId="44" fontId="3" fillId="0" borderId="0" xfId="3" applyFont="1"/>
    <xf numFmtId="164" fontId="3" fillId="0" borderId="2" xfId="3" applyNumberFormat="1" applyFont="1" applyBorder="1"/>
    <xf numFmtId="0" fontId="6" fillId="0" borderId="0" xfId="1" applyNumberFormat="1" applyAlignment="1">
      <alignment horizontal="center"/>
    </xf>
    <xf numFmtId="168" fontId="3" fillId="0" borderId="2" xfId="1" applyNumberFormat="1" applyFont="1" applyBorder="1"/>
    <xf numFmtId="171" fontId="6" fillId="0" borderId="2" xfId="1" applyNumberFormat="1" applyBorder="1"/>
    <xf numFmtId="171" fontId="13" fillId="0" borderId="2" xfId="1" applyNumberFormat="1" applyFont="1" applyBorder="1"/>
    <xf numFmtId="174" fontId="6" fillId="7" borderId="0" xfId="1" applyNumberFormat="1" applyFill="1" applyBorder="1"/>
    <xf numFmtId="0" fontId="0" fillId="0" borderId="2" xfId="5" applyNumberFormat="1" applyFont="1" applyBorder="1" applyAlignment="1">
      <alignment horizontal="center"/>
    </xf>
    <xf numFmtId="0" fontId="17" fillId="7" borderId="0" xfId="1" applyFont="1" applyFill="1" applyBorder="1" applyAlignment="1">
      <alignment horizontal="center"/>
    </xf>
    <xf numFmtId="168" fontId="0" fillId="0" borderId="2" xfId="3" applyNumberFormat="1" applyFont="1" applyBorder="1"/>
    <xf numFmtId="171" fontId="6" fillId="0" borderId="2" xfId="1" applyNumberFormat="1" applyBorder="1" applyAlignment="1">
      <alignment horizontal="center"/>
    </xf>
    <xf numFmtId="168" fontId="0" fillId="0" borderId="2" xfId="3" applyNumberFormat="1" applyFont="1" applyBorder="1" applyAlignment="1">
      <alignment horizontal="center"/>
    </xf>
    <xf numFmtId="0" fontId="4" fillId="0" borderId="0" xfId="1" applyFont="1"/>
    <xf numFmtId="0" fontId="6" fillId="0" borderId="0" xfId="1" applyAlignment="1">
      <alignment horizontal="center"/>
    </xf>
    <xf numFmtId="0" fontId="17" fillId="0" borderId="0" xfId="1" applyFont="1"/>
    <xf numFmtId="171" fontId="0" fillId="0" borderId="2" xfId="3" applyNumberFormat="1" applyFont="1" applyBorder="1"/>
    <xf numFmtId="165" fontId="6" fillId="4" borderId="3" xfId="4" applyNumberFormat="1" applyFont="1" applyFill="1" applyBorder="1" applyProtection="1">
      <protection locked="0"/>
    </xf>
    <xf numFmtId="0" fontId="3" fillId="0" borderId="0" xfId="1" applyFont="1" applyAlignment="1">
      <alignment horizontal="left"/>
    </xf>
    <xf numFmtId="166" fontId="6" fillId="0" borderId="0" xfId="1" applyNumberFormat="1" applyBorder="1"/>
    <xf numFmtId="167" fontId="3" fillId="0" borderId="2" xfId="1" applyNumberFormat="1" applyFont="1" applyBorder="1"/>
    <xf numFmtId="164" fontId="6" fillId="0" borderId="2" xfId="1" applyNumberFormat="1" applyBorder="1"/>
    <xf numFmtId="167" fontId="6" fillId="0" borderId="2" xfId="1" applyNumberFormat="1" applyBorder="1"/>
    <xf numFmtId="49" fontId="6" fillId="0" borderId="0" xfId="1" applyNumberFormat="1" applyBorder="1" applyAlignment="1">
      <alignment horizontal="center"/>
    </xf>
    <xf numFmtId="0" fontId="5" fillId="0" borderId="0" xfId="1" applyFont="1"/>
    <xf numFmtId="164" fontId="3" fillId="0" borderId="5" xfId="3" applyNumberFormat="1" applyFont="1" applyBorder="1"/>
    <xf numFmtId="0" fontId="6" fillId="5" borderId="6" xfId="1" applyFill="1" applyBorder="1"/>
    <xf numFmtId="0" fontId="6" fillId="5" borderId="6" xfId="1" applyFill="1" applyBorder="1" applyAlignment="1">
      <alignment horizontal="center"/>
    </xf>
    <xf numFmtId="164" fontId="3" fillId="5" borderId="6" xfId="1" applyNumberFormat="1" applyFont="1" applyFill="1" applyBorder="1" applyAlignment="1">
      <alignment horizontal="center"/>
    </xf>
    <xf numFmtId="0" fontId="6" fillId="5" borderId="7" xfId="1" applyFill="1" applyBorder="1"/>
    <xf numFmtId="0" fontId="6" fillId="5" borderId="8" xfId="1" applyFill="1" applyBorder="1"/>
    <xf numFmtId="167" fontId="0" fillId="0" borderId="2" xfId="3" applyNumberFormat="1" applyFont="1" applyBorder="1"/>
    <xf numFmtId="164" fontId="6" fillId="0" borderId="0" xfId="1" applyNumberFormat="1"/>
    <xf numFmtId="0" fontId="6" fillId="0" borderId="0" xfId="1" applyAlignment="1">
      <alignment horizontal="left"/>
    </xf>
    <xf numFmtId="44" fontId="0" fillId="0" borderId="0" xfId="3" applyFont="1" applyAlignment="1">
      <alignment horizontal="center"/>
    </xf>
    <xf numFmtId="0" fontId="10" fillId="0" borderId="0" xfId="1" applyFont="1" applyAlignment="1">
      <alignment horizontal="center"/>
    </xf>
    <xf numFmtId="44" fontId="4" fillId="0" borderId="0" xfId="3" applyFont="1" applyAlignment="1">
      <alignment horizontal="center"/>
    </xf>
    <xf numFmtId="167" fontId="0" fillId="0" borderId="2" xfId="5" applyNumberFormat="1" applyFont="1" applyBorder="1"/>
    <xf numFmtId="0" fontId="2" fillId="0" borderId="0" xfId="1" applyFont="1"/>
    <xf numFmtId="16" fontId="4" fillId="0" borderId="0" xfId="1" applyNumberFormat="1" applyFont="1" applyAlignment="1">
      <alignment horizontal="center"/>
    </xf>
    <xf numFmtId="164" fontId="6" fillId="0" borderId="2" xfId="3" applyNumberFormat="1" applyFont="1" applyBorder="1"/>
    <xf numFmtId="168" fontId="3" fillId="4" borderId="6" xfId="1" applyNumberFormat="1" applyFont="1" applyFill="1" applyBorder="1" applyProtection="1">
      <protection locked="0"/>
    </xf>
    <xf numFmtId="0" fontId="20" fillId="0" borderId="0" xfId="1" applyFont="1"/>
    <xf numFmtId="0" fontId="23" fillId="0" borderId="0" xfId="0" applyFont="1" applyBorder="1" applyAlignment="1">
      <alignment horizontal="center" vertical="center"/>
    </xf>
    <xf numFmtId="0" fontId="24" fillId="0" borderId="0" xfId="0" applyFont="1" applyAlignment="1">
      <alignment horizontal="center" vertical="center"/>
    </xf>
    <xf numFmtId="0" fontId="25" fillId="0" borderId="0" xfId="1" applyFont="1"/>
    <xf numFmtId="0" fontId="7" fillId="0" borderId="0" xfId="0" applyFont="1" applyAlignment="1">
      <alignment horizontal="center"/>
    </xf>
    <xf numFmtId="0" fontId="8" fillId="0" borderId="0" xfId="0" applyFont="1" applyAlignment="1">
      <alignment horizontal="center"/>
    </xf>
    <xf numFmtId="3" fontId="0" fillId="2" borderId="2" xfId="0" applyNumberFormat="1" applyFill="1" applyBorder="1"/>
    <xf numFmtId="0" fontId="6" fillId="8" borderId="0" xfId="1" applyFill="1"/>
    <xf numFmtId="0" fontId="6" fillId="8" borderId="0" xfId="1" applyFont="1" applyFill="1" applyProtection="1">
      <protection locked="0"/>
    </xf>
    <xf numFmtId="0" fontId="6" fillId="8" borderId="0" xfId="1" applyFill="1" applyProtection="1">
      <protection locked="0"/>
    </xf>
    <xf numFmtId="0" fontId="0" fillId="0" borderId="0" xfId="0" applyAlignment="1">
      <alignment wrapText="1"/>
    </xf>
    <xf numFmtId="0" fontId="1" fillId="0" borderId="14" xfId="0" applyFont="1" applyBorder="1" applyAlignment="1">
      <alignment horizontal="center"/>
    </xf>
    <xf numFmtId="0" fontId="1" fillId="0" borderId="15" xfId="0" applyFont="1" applyBorder="1" applyAlignment="1">
      <alignment horizontal="center"/>
    </xf>
    <xf numFmtId="171" fontId="0" fillId="0" borderId="16" xfId="0" applyNumberFormat="1" applyBorder="1"/>
    <xf numFmtId="171" fontId="0" fillId="0" borderId="14" xfId="0" applyNumberFormat="1" applyBorder="1"/>
    <xf numFmtId="0" fontId="29" fillId="0" borderId="0" xfId="0" applyFont="1" applyAlignment="1">
      <alignment vertical="center"/>
    </xf>
    <xf numFmtId="0" fontId="29" fillId="0" borderId="0" xfId="0" applyFont="1"/>
    <xf numFmtId="0" fontId="0" fillId="0" borderId="0" xfId="0" applyAlignment="1">
      <alignment vertical="center"/>
    </xf>
    <xf numFmtId="0" fontId="32" fillId="0" borderId="0" xfId="6" applyFont="1" applyAlignment="1">
      <alignment vertical="center"/>
    </xf>
    <xf numFmtId="175" fontId="33" fillId="9" borderId="15" xfId="0" applyNumberFormat="1" applyFont="1" applyFill="1" applyBorder="1"/>
    <xf numFmtId="0" fontId="33" fillId="9" borderId="17" xfId="0" quotePrefix="1" applyFont="1" applyFill="1" applyBorder="1"/>
    <xf numFmtId="165" fontId="0" fillId="0" borderId="14" xfId="0" applyNumberFormat="1" applyBorder="1"/>
    <xf numFmtId="0" fontId="0" fillId="0" borderId="0" xfId="0" applyFill="1" applyBorder="1" applyProtection="1"/>
    <xf numFmtId="0" fontId="10" fillId="10" borderId="19" xfId="0" applyFont="1" applyFill="1" applyBorder="1" applyAlignment="1" applyProtection="1">
      <alignment horizontal="center"/>
    </xf>
    <xf numFmtId="0" fontId="6" fillId="0" borderId="20" xfId="0" applyFont="1" applyFill="1" applyBorder="1" applyProtection="1"/>
    <xf numFmtId="0" fontId="5" fillId="0" borderId="21" xfId="0" applyFont="1" applyFill="1" applyBorder="1" applyAlignment="1" applyProtection="1">
      <alignment horizontal="center"/>
    </xf>
    <xf numFmtId="0" fontId="6" fillId="0" borderId="21" xfId="0" applyFont="1" applyFill="1" applyBorder="1" applyProtection="1"/>
    <xf numFmtId="0" fontId="6" fillId="0" borderId="22" xfId="0" applyFont="1" applyFill="1" applyBorder="1" applyProtection="1"/>
    <xf numFmtId="7" fontId="6" fillId="10" borderId="23" xfId="0" applyNumberFormat="1" applyFont="1" applyFill="1" applyBorder="1" applyProtection="1"/>
    <xf numFmtId="0" fontId="6" fillId="0" borderId="8" xfId="0" applyFont="1" applyFill="1" applyBorder="1" applyAlignment="1" applyProtection="1">
      <alignment horizontal="center"/>
    </xf>
    <xf numFmtId="169" fontId="6" fillId="11" borderId="6" xfId="0" applyNumberFormat="1" applyFont="1" applyFill="1" applyBorder="1" applyProtection="1">
      <protection locked="0"/>
    </xf>
    <xf numFmtId="0" fontId="6" fillId="0" borderId="6" xfId="0" applyFont="1" applyFill="1" applyBorder="1" applyAlignment="1" applyProtection="1">
      <alignment horizontal="center"/>
    </xf>
    <xf numFmtId="7" fontId="6" fillId="0" borderId="6" xfId="0" applyNumberFormat="1" applyFont="1" applyFill="1" applyBorder="1" applyProtection="1"/>
    <xf numFmtId="0" fontId="6" fillId="0" borderId="24" xfId="0" applyFont="1" applyFill="1" applyBorder="1" applyProtection="1"/>
    <xf numFmtId="0" fontId="6" fillId="0" borderId="25" xfId="0" applyFont="1" applyFill="1" applyBorder="1" applyProtection="1"/>
    <xf numFmtId="0" fontId="17" fillId="0" borderId="6" xfId="0" applyFont="1" applyFill="1" applyBorder="1" applyAlignment="1" applyProtection="1">
      <alignment horizontal="center"/>
    </xf>
    <xf numFmtId="0" fontId="5" fillId="0" borderId="6" xfId="0" applyFont="1" applyFill="1" applyBorder="1" applyAlignment="1" applyProtection="1">
      <alignment horizontal="center"/>
    </xf>
    <xf numFmtId="0" fontId="6" fillId="0" borderId="6" xfId="0" applyFont="1" applyFill="1" applyBorder="1" applyProtection="1"/>
    <xf numFmtId="7" fontId="6" fillId="0" borderId="26" xfId="0" applyNumberFormat="1" applyFont="1" applyFill="1" applyBorder="1" applyProtection="1"/>
    <xf numFmtId="0" fontId="6" fillId="0" borderId="26" xfId="0" applyFont="1" applyFill="1" applyBorder="1" applyProtection="1"/>
    <xf numFmtId="5" fontId="6" fillId="0" borderId="6" xfId="0" applyNumberFormat="1" applyFont="1" applyFill="1" applyBorder="1" applyProtection="1"/>
    <xf numFmtId="0" fontId="6" fillId="0" borderId="0" xfId="0" applyFont="1" applyFill="1" applyBorder="1" applyProtection="1"/>
    <xf numFmtId="0" fontId="36" fillId="0" borderId="0" xfId="0" applyFont="1" applyFill="1" applyBorder="1" applyProtection="1"/>
    <xf numFmtId="5" fontId="6" fillId="11" borderId="6" xfId="0" applyNumberFormat="1" applyFont="1" applyFill="1" applyBorder="1" applyProtection="1">
      <protection locked="0"/>
    </xf>
    <xf numFmtId="0" fontId="3" fillId="0" borderId="0" xfId="0" applyFont="1" applyFill="1" applyBorder="1" applyAlignment="1" applyProtection="1">
      <alignment horizontal="right"/>
    </xf>
    <xf numFmtId="0" fontId="6" fillId="0" borderId="0" xfId="0" applyFont="1" applyFill="1" applyBorder="1" applyAlignment="1" applyProtection="1">
      <alignment horizontal="center"/>
    </xf>
    <xf numFmtId="0" fontId="3" fillId="0" borderId="0" xfId="0" applyNumberFormat="1" applyFont="1" applyFill="1" applyBorder="1" applyAlignment="1" applyProtection="1">
      <alignment horizontal="right"/>
    </xf>
    <xf numFmtId="0" fontId="0" fillId="0" borderId="0" xfId="0" applyAlignment="1">
      <alignment wrapText="1"/>
    </xf>
    <xf numFmtId="3" fontId="3" fillId="0" borderId="0" xfId="1" applyNumberFormat="1" applyFont="1"/>
    <xf numFmtId="0" fontId="39" fillId="0" borderId="0" xfId="1" applyFont="1"/>
    <xf numFmtId="2" fontId="39" fillId="0" borderId="0" xfId="1" applyNumberFormat="1" applyFont="1" applyAlignment="1">
      <alignment horizontal="center"/>
    </xf>
    <xf numFmtId="0" fontId="34" fillId="9" borderId="18" xfId="0" applyFont="1" applyFill="1" applyBorder="1"/>
    <xf numFmtId="0" fontId="0" fillId="0" borderId="0" xfId="0" applyAlignment="1">
      <alignment wrapText="1"/>
    </xf>
    <xf numFmtId="0" fontId="18" fillId="0" borderId="0" xfId="0" applyFont="1" applyAlignment="1">
      <alignment horizontal="center"/>
    </xf>
    <xf numFmtId="0" fontId="19" fillId="0" borderId="0" xfId="0" applyFont="1" applyAlignment="1">
      <alignment horizontal="center"/>
    </xf>
    <xf numFmtId="0" fontId="6" fillId="0" borderId="4" xfId="1" applyBorder="1" applyProtection="1">
      <protection locked="0"/>
    </xf>
    <xf numFmtId="0" fontId="0" fillId="0" borderId="0" xfId="0" applyAlignment="1">
      <alignment wrapText="1"/>
    </xf>
    <xf numFmtId="0" fontId="1" fillId="0" borderId="0" xfId="0" applyFont="1" applyAlignment="1">
      <alignment vertical="center"/>
    </xf>
    <xf numFmtId="0" fontId="0" fillId="0" borderId="0" xfId="0" applyAlignment="1">
      <alignment vertical="center" wrapText="1"/>
    </xf>
    <xf numFmtId="0" fontId="28" fillId="0" borderId="0" xfId="0" applyFont="1" applyAlignment="1"/>
    <xf numFmtId="0" fontId="44" fillId="0" borderId="0" xfId="0" applyFont="1" applyAlignment="1">
      <alignment vertical="center"/>
    </xf>
    <xf numFmtId="0" fontId="0" fillId="0" borderId="0" xfId="0" applyFont="1"/>
    <xf numFmtId="0" fontId="45" fillId="0" borderId="0" xfId="0" applyFont="1" applyAlignment="1"/>
    <xf numFmtId="2" fontId="13" fillId="0" borderId="2" xfId="1" applyNumberFormat="1" applyFont="1" applyBorder="1"/>
    <xf numFmtId="0" fontId="0" fillId="0" borderId="0" xfId="0" applyAlignment="1">
      <alignment horizontal="left" vertical="center" wrapText="1"/>
    </xf>
    <xf numFmtId="0" fontId="1" fillId="0" borderId="0" xfId="0" applyFont="1" applyAlignment="1">
      <alignment horizontal="center" vertical="center"/>
    </xf>
    <xf numFmtId="0" fontId="40" fillId="12" borderId="10" xfId="0" applyFont="1" applyFill="1" applyBorder="1" applyAlignment="1">
      <alignment horizontal="center" vertical="center"/>
    </xf>
    <xf numFmtId="0" fontId="41" fillId="12" borderId="12" xfId="0" applyFont="1" applyFill="1" applyBorder="1" applyAlignment="1">
      <alignment horizontal="center" vertical="center"/>
    </xf>
    <xf numFmtId="0" fontId="40" fillId="12" borderId="11" xfId="0" applyFont="1" applyFill="1" applyBorder="1" applyAlignment="1">
      <alignment horizontal="center" vertical="center" wrapText="1"/>
    </xf>
    <xf numFmtId="0" fontId="41" fillId="12" borderId="13" xfId="0" applyFont="1" applyFill="1" applyBorder="1" applyAlignment="1">
      <alignment horizontal="center" vertical="center" wrapText="1"/>
    </xf>
    <xf numFmtId="0" fontId="40" fillId="12" borderId="11" xfId="0" applyFont="1" applyFill="1" applyBorder="1" applyAlignment="1">
      <alignment horizontal="center" vertical="center"/>
    </xf>
    <xf numFmtId="0" fontId="41" fillId="12" borderId="13" xfId="0" applyFont="1" applyFill="1" applyBorder="1" applyAlignment="1">
      <alignment horizontal="center" vertical="center"/>
    </xf>
    <xf numFmtId="0" fontId="42" fillId="0" borderId="0" xfId="0" quotePrefix="1" applyFont="1" applyAlignment="1">
      <alignment horizontal="left" vertical="top" wrapText="1" indent="1"/>
    </xf>
    <xf numFmtId="0" fontId="42" fillId="0" borderId="0" xfId="0" applyFont="1" applyAlignment="1">
      <alignment horizontal="left" vertical="top" wrapText="1" indent="1"/>
    </xf>
    <xf numFmtId="0" fontId="8" fillId="0" borderId="0" xfId="0" quotePrefix="1" applyFont="1" applyAlignment="1">
      <alignment horizontal="left" vertical="top" wrapText="1" indent="1"/>
    </xf>
    <xf numFmtId="0" fontId="8" fillId="0" borderId="0" xfId="0" applyFont="1" applyAlignment="1">
      <alignment horizontal="left" vertical="top" wrapText="1" indent="1"/>
    </xf>
    <xf numFmtId="0" fontId="0" fillId="0" borderId="0" xfId="0" applyFont="1" applyAlignment="1">
      <alignment horizontal="left" vertical="top" wrapText="1"/>
    </xf>
    <xf numFmtId="0" fontId="21" fillId="0" borderId="0" xfId="0" applyFont="1" applyBorder="1" applyAlignment="1" applyProtection="1">
      <alignment horizontal="center" vertical="center"/>
      <protection locked="0"/>
    </xf>
    <xf numFmtId="0" fontId="22" fillId="0" borderId="0" xfId="0" applyFont="1" applyAlignment="1" applyProtection="1">
      <alignment vertical="center"/>
      <protection locked="0"/>
    </xf>
    <xf numFmtId="0" fontId="1" fillId="3" borderId="0" xfId="0" applyFont="1" applyFill="1" applyBorder="1" applyAlignment="1" applyProtection="1">
      <alignment horizontal="center" vertical="center"/>
      <protection locked="0"/>
    </xf>
    <xf numFmtId="0" fontId="0" fillId="0" borderId="0" xfId="0" applyAlignment="1" applyProtection="1">
      <protection locked="0"/>
    </xf>
    <xf numFmtId="0" fontId="0" fillId="0" borderId="9" xfId="0" applyBorder="1" applyAlignment="1" applyProtection="1">
      <protection locked="0"/>
    </xf>
    <xf numFmtId="0" fontId="26" fillId="0" borderId="0" xfId="0" applyFont="1" applyAlignment="1" applyProtection="1">
      <alignment horizontal="center"/>
      <protection locked="0"/>
    </xf>
    <xf numFmtId="0" fontId="27" fillId="0" borderId="0" xfId="0" applyFont="1" applyAlignment="1" applyProtection="1">
      <alignment horizontal="center"/>
      <protection locked="0"/>
    </xf>
    <xf numFmtId="0" fontId="18" fillId="0" borderId="0" xfId="0" applyFont="1" applyAlignment="1">
      <alignment horizontal="center"/>
    </xf>
    <xf numFmtId="0" fontId="19" fillId="0" borderId="0" xfId="0" applyFont="1" applyAlignment="1">
      <alignment horizontal="center"/>
    </xf>
    <xf numFmtId="0" fontId="21" fillId="0" borderId="0" xfId="0" applyFont="1" applyBorder="1" applyAlignment="1" applyProtection="1">
      <alignment horizontal="center" vertical="center"/>
    </xf>
    <xf numFmtId="0" fontId="22" fillId="0" borderId="0" xfId="0" applyFont="1" applyAlignment="1" applyProtection="1">
      <alignment vertical="center"/>
    </xf>
    <xf numFmtId="0" fontId="1" fillId="3" borderId="0" xfId="0" applyFont="1" applyFill="1" applyBorder="1" applyAlignment="1" applyProtection="1">
      <alignment horizontal="center" vertical="center"/>
    </xf>
    <xf numFmtId="0" fontId="0" fillId="0" borderId="0" xfId="0" applyAlignment="1" applyProtection="1"/>
    <xf numFmtId="0" fontId="26" fillId="0" borderId="0" xfId="0" applyFont="1" applyAlignment="1" applyProtection="1">
      <alignment horizontal="center"/>
    </xf>
    <xf numFmtId="0" fontId="27" fillId="0" borderId="0" xfId="0" applyFont="1" applyAlignment="1" applyProtection="1">
      <alignment horizontal="center"/>
    </xf>
    <xf numFmtId="0" fontId="21" fillId="0" borderId="0" xfId="0" applyFont="1" applyBorder="1" applyAlignment="1">
      <alignment horizontal="center" vertical="center"/>
    </xf>
    <xf numFmtId="0" fontId="22" fillId="0" borderId="0" xfId="0" applyFont="1" applyAlignment="1">
      <alignment vertical="center"/>
    </xf>
    <xf numFmtId="0" fontId="1" fillId="3" borderId="0" xfId="0" applyFont="1" applyFill="1" applyBorder="1" applyAlignment="1">
      <alignment horizontal="center" vertical="center"/>
    </xf>
    <xf numFmtId="0" fontId="0" fillId="0" borderId="0" xfId="0" applyAlignment="1"/>
    <xf numFmtId="0" fontId="26" fillId="0" borderId="0" xfId="0" applyFont="1" applyAlignment="1">
      <alignment horizontal="center"/>
    </xf>
    <xf numFmtId="0" fontId="27" fillId="0" borderId="0" xfId="0" applyFont="1" applyAlignment="1">
      <alignment horizontal="center"/>
    </xf>
    <xf numFmtId="0" fontId="0" fillId="0" borderId="0" xfId="0" applyAlignment="1">
      <alignment horizontal="center"/>
    </xf>
    <xf numFmtId="0" fontId="35" fillId="10" borderId="31" xfId="0" applyFont="1" applyFill="1" applyBorder="1" applyAlignment="1" applyProtection="1">
      <alignment horizontal="center"/>
    </xf>
    <xf numFmtId="0" fontId="35" fillId="10" borderId="30" xfId="0" applyFont="1" applyFill="1" applyBorder="1" applyAlignment="1" applyProtection="1">
      <alignment horizontal="center"/>
    </xf>
    <xf numFmtId="0" fontId="35" fillId="10" borderId="29" xfId="0" applyFont="1" applyFill="1" applyBorder="1" applyAlignment="1" applyProtection="1">
      <alignment horizontal="center"/>
    </xf>
    <xf numFmtId="0" fontId="10" fillId="0" borderId="28" xfId="0" applyFont="1" applyFill="1" applyBorder="1" applyAlignment="1" applyProtection="1">
      <alignment horizontal="center"/>
    </xf>
    <xf numFmtId="0" fontId="10" fillId="0" borderId="4" xfId="0" applyFont="1" applyFill="1" applyBorder="1" applyAlignment="1" applyProtection="1">
      <alignment horizontal="center"/>
    </xf>
    <xf numFmtId="0" fontId="10" fillId="0" borderId="27" xfId="0" applyFont="1" applyFill="1" applyBorder="1" applyAlignment="1" applyProtection="1">
      <alignment horizontal="center"/>
    </xf>
    <xf numFmtId="0" fontId="3" fillId="12" borderId="0" xfId="0" applyFont="1" applyFill="1" applyBorder="1" applyAlignment="1" applyProtection="1">
      <alignment horizontal="center"/>
    </xf>
    <xf numFmtId="0" fontId="37" fillId="10" borderId="34" xfId="0" applyFont="1" applyFill="1" applyBorder="1" applyAlignment="1" applyProtection="1">
      <alignment horizontal="center"/>
    </xf>
    <xf numFmtId="0" fontId="37" fillId="10" borderId="33" xfId="0" applyFont="1" applyFill="1" applyBorder="1" applyAlignment="1" applyProtection="1">
      <alignment horizontal="center"/>
    </xf>
    <xf numFmtId="0" fontId="37" fillId="10" borderId="32" xfId="0" applyFont="1" applyFill="1" applyBorder="1" applyAlignment="1" applyProtection="1">
      <alignment horizontal="center"/>
    </xf>
    <xf numFmtId="0" fontId="10" fillId="0" borderId="24" xfId="0" applyFont="1" applyFill="1" applyBorder="1" applyAlignment="1" applyProtection="1">
      <alignment horizontal="center"/>
    </xf>
    <xf numFmtId="0" fontId="10" fillId="0" borderId="6" xfId="0" applyFont="1" applyFill="1" applyBorder="1" applyAlignment="1" applyProtection="1">
      <alignment horizontal="center"/>
    </xf>
    <xf numFmtId="0" fontId="10" fillId="0" borderId="26" xfId="0" applyFont="1" applyFill="1" applyBorder="1" applyAlignment="1" applyProtection="1">
      <alignment horizontal="center"/>
    </xf>
    <xf numFmtId="0" fontId="3" fillId="11" borderId="2" xfId="0" applyNumberFormat="1" applyFont="1" applyFill="1" applyBorder="1" applyAlignment="1" applyProtection="1">
      <alignment horizontal="center"/>
      <protection locked="0"/>
    </xf>
    <xf numFmtId="0" fontId="3" fillId="11" borderId="4" xfId="0" applyFont="1" applyFill="1" applyBorder="1" applyAlignment="1" applyProtection="1">
      <alignment horizontal="center"/>
      <protection locked="0"/>
    </xf>
  </cellXfs>
  <cellStyles count="7">
    <cellStyle name="Comma 2" xfId="4" xr:uid="{00000000-0005-0000-0000-000000000000}"/>
    <cellStyle name="Currency 2" xfId="3" xr:uid="{00000000-0005-0000-0000-000001000000}"/>
    <cellStyle name="Hyperlink" xfId="6" builtinId="8"/>
    <cellStyle name="Hyperlink 2" xfId="2" xr:uid="{00000000-0005-0000-0000-000003000000}"/>
    <cellStyle name="Normal" xfId="0" builtinId="0"/>
    <cellStyle name="Normal 2" xfId="1" xr:uid="{00000000-0005-0000-0000-000005000000}"/>
    <cellStyle name="Percent 2" xfId="5" xr:uid="{00000000-0005-0000-0000-000006000000}"/>
  </cellStyles>
  <dxfs count="1">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xdr:col>
      <xdr:colOff>2743200</xdr:colOff>
      <xdr:row>1</xdr:row>
      <xdr:rowOff>2430</xdr:rowOff>
    </xdr:to>
    <xdr:pic>
      <xdr:nvPicPr>
        <xdr:cNvPr id="5" name="Picture 4">
          <a:extLst>
            <a:ext uri="{FF2B5EF4-FFF2-40B4-BE49-F238E27FC236}">
              <a16:creationId xmlns:a16="http://schemas.microsoft.com/office/drawing/2014/main" id="{754195E7-EB9D-3C36-7596-C23F67448649}"/>
            </a:ext>
          </a:extLst>
        </xdr:cNvPr>
        <xdr:cNvPicPr>
          <a:picLocks noChangeAspect="1"/>
        </xdr:cNvPicPr>
      </xdr:nvPicPr>
      <xdr:blipFill>
        <a:blip xmlns:r="http://schemas.openxmlformats.org/officeDocument/2006/relationships" r:embed="rId1"/>
        <a:stretch>
          <a:fillRect/>
        </a:stretch>
      </xdr:blipFill>
      <xdr:spPr>
        <a:xfrm>
          <a:off x="1" y="1"/>
          <a:ext cx="8267699" cy="3079004"/>
        </a:xfrm>
        <a:prstGeom prst="rect">
          <a:avLst/>
        </a:prstGeom>
      </xdr:spPr>
    </xdr:pic>
    <xdr:clientData/>
  </xdr:twoCellAnchor>
  <xdr:twoCellAnchor editAs="oneCell">
    <xdr:from>
      <xdr:col>0</xdr:col>
      <xdr:colOff>9525</xdr:colOff>
      <xdr:row>30</xdr:row>
      <xdr:rowOff>85725</xdr:rowOff>
    </xdr:from>
    <xdr:to>
      <xdr:col>0</xdr:col>
      <xdr:colOff>1783329</xdr:colOff>
      <xdr:row>32</xdr:row>
      <xdr:rowOff>24260</xdr:rowOff>
    </xdr:to>
    <xdr:pic>
      <xdr:nvPicPr>
        <xdr:cNvPr id="6" name="Picture 5">
          <a:extLst>
            <a:ext uri="{FF2B5EF4-FFF2-40B4-BE49-F238E27FC236}">
              <a16:creationId xmlns:a16="http://schemas.microsoft.com/office/drawing/2014/main" id="{64B0A5C3-8E8F-49BD-8E2C-FC9E0326545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525" y="10172700"/>
          <a:ext cx="1773804" cy="9291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373381</xdr:colOff>
      <xdr:row>0</xdr:row>
      <xdr:rowOff>0</xdr:rowOff>
    </xdr:from>
    <xdr:ext cx="1874520" cy="486905"/>
    <xdr:pic>
      <xdr:nvPicPr>
        <xdr:cNvPr id="3" name="Picture 2" descr="KY Unbridled-4c">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90801" y="0"/>
          <a:ext cx="1874520" cy="4869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3</xdr:col>
      <xdr:colOff>76201</xdr:colOff>
      <xdr:row>0</xdr:row>
      <xdr:rowOff>30480</xdr:rowOff>
    </xdr:from>
    <xdr:ext cx="1874520" cy="486905"/>
    <xdr:pic>
      <xdr:nvPicPr>
        <xdr:cNvPr id="2" name="Picture 1" descr="KY Unbridled-4c">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78381" y="30480"/>
          <a:ext cx="1874520" cy="4869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2</xdr:col>
      <xdr:colOff>411481</xdr:colOff>
      <xdr:row>0</xdr:row>
      <xdr:rowOff>53340</xdr:rowOff>
    </xdr:from>
    <xdr:ext cx="1874520" cy="486905"/>
    <xdr:pic>
      <xdr:nvPicPr>
        <xdr:cNvPr id="2" name="Picture 1" descr="KY Unbridled-4c">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0741" y="53340"/>
          <a:ext cx="1874520" cy="4869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xml><?xml version="1.0" encoding="utf-8"?>
<xdr:wsDr xmlns:xdr="http://schemas.openxmlformats.org/drawingml/2006/spreadsheetDrawing" xmlns:a="http://schemas.openxmlformats.org/drawingml/2006/main">
  <xdr:oneCellAnchor>
    <xdr:from>
      <xdr:col>2</xdr:col>
      <xdr:colOff>434341</xdr:colOff>
      <xdr:row>0</xdr:row>
      <xdr:rowOff>0</xdr:rowOff>
    </xdr:from>
    <xdr:ext cx="1874520" cy="486905"/>
    <xdr:pic>
      <xdr:nvPicPr>
        <xdr:cNvPr id="2" name="Picture 1" descr="KY Unbridled-4c">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65961" y="0"/>
          <a:ext cx="1874520" cy="4869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6.xml><?xml version="1.0" encoding="utf-8"?>
<xdr:wsDr xmlns:xdr="http://schemas.openxmlformats.org/drawingml/2006/spreadsheetDrawing" xmlns:a="http://schemas.openxmlformats.org/drawingml/2006/main">
  <xdr:oneCellAnchor>
    <xdr:from>
      <xdr:col>2</xdr:col>
      <xdr:colOff>480061</xdr:colOff>
      <xdr:row>0</xdr:row>
      <xdr:rowOff>38100</xdr:rowOff>
    </xdr:from>
    <xdr:ext cx="1874520" cy="486905"/>
    <xdr:pic>
      <xdr:nvPicPr>
        <xdr:cNvPr id="2" name="Picture 1" descr="KY Unbridled-4c">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80261" y="38100"/>
          <a:ext cx="1874520" cy="4869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M&amp;A/Tax%20Rates/2021/platinum1aa2020-Tom's%20Insurance%20Calc%20Program%20for%20Tax%20Rates%20Updat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DV14\OneDrive\Desktop\platinum1aa2019%20COP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o97w"/>
      <sheetName val="Review"/>
      <sheetName val="Tutt's info"/>
      <sheetName val="Taxlog 2021"/>
      <sheetName val="Print Sheets"/>
      <sheetName val="SD RE"/>
      <sheetName val="SD RE &amp; PP"/>
      <sheetName val="PPWS"/>
      <sheetName val="PPWS Manual Calc"/>
      <sheetName val="County Data 2021"/>
      <sheetName val="DB"/>
      <sheetName val="Data Table"/>
      <sheetName val="Checkit"/>
      <sheetName val="Sheet4"/>
      <sheetName val="Sheet5"/>
      <sheetName val="Sheet6"/>
      <sheetName val="Taxo97d"/>
      <sheetName val="Soil Adj"/>
      <sheetName val="Taxlog 2020"/>
      <sheetName val="Taxlog 2019 "/>
      <sheetName val="Taxlog 2018"/>
      <sheetName val="Taxlog 2017"/>
      <sheetName val="Taxlog 2016"/>
      <sheetName val="Taxlog 2015"/>
      <sheetName val="Taxlog2014"/>
      <sheetName val="Taxlog2013"/>
      <sheetName val="Taxlog2012"/>
      <sheetName val="Taxlog 2011"/>
      <sheetName val="Taxlog 2010"/>
      <sheetName val="Taxlog 2009"/>
      <sheetName val="Taxlog 2008"/>
      <sheetName val="Taxlog 2007"/>
      <sheetName val="Taxlog 2006"/>
      <sheetName val="Taxlog 2005"/>
      <sheetName val="Taxlog 2003"/>
      <sheetName val="Taxlog 2002"/>
      <sheetName val="Taxlog 2001"/>
      <sheetName val="Taxlog 2000"/>
      <sheetName val="Taxlog 99"/>
      <sheetName val="Taxlog 98"/>
      <sheetName val="County Data 2020"/>
      <sheetName val="County Data 2019"/>
      <sheetName val="County Data 2018"/>
      <sheetName val="County Data 2017"/>
      <sheetName val="County Data 2016"/>
      <sheetName val="County Data 2015"/>
      <sheetName val="County Data 2014"/>
      <sheetName val="County Data 2013"/>
      <sheetName val="County Data 2012"/>
      <sheetName val="County Data 2011"/>
      <sheetName val="County Data 2010"/>
      <sheetName val="County Data 2009"/>
      <sheetName val="County Data 2008"/>
      <sheetName val="County Data 2007"/>
      <sheetName val="County Data 2006"/>
      <sheetName val="County Data 2005"/>
      <sheetName val="County Data 2003"/>
      <sheetName val="County Data 2002"/>
      <sheetName val="Co. Data 2001"/>
      <sheetName val="Co. Data 2000"/>
      <sheetName val="Co. Data 99"/>
      <sheetName val="Co. Data 98"/>
      <sheetName val="Co. Data 97"/>
      <sheetName val="Sheet2"/>
      <sheetName val="Sheet2 (2)"/>
      <sheetName val="Stat Max Calc"/>
      <sheetName val="Module1"/>
      <sheetName val="Module2"/>
      <sheetName val="Module3"/>
      <sheetName val="Module4"/>
      <sheetName val="Module5"/>
      <sheetName val="Module6"/>
      <sheetName val="Module7"/>
      <sheetName val="Sheet3"/>
      <sheetName val="Sheet1"/>
      <sheetName val="Sheet7"/>
      <sheetName val="Martin "/>
      <sheetName val="Sheet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refreshError="1"/>
      <sheetData sheetId="67" refreshError="1"/>
      <sheetData sheetId="68" refreshError="1"/>
      <sheetData sheetId="69" refreshError="1"/>
      <sheetData sheetId="70" refreshError="1"/>
      <sheetData sheetId="71" refreshError="1"/>
      <sheetData sheetId="72" refreshError="1"/>
      <sheetData sheetId="73"/>
      <sheetData sheetId="74"/>
      <sheetData sheetId="75"/>
      <sheetData sheetId="76"/>
      <sheetData sheetId="7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o97w"/>
      <sheetName val="Data Table"/>
      <sheetName val="Review"/>
      <sheetName val="Checkit"/>
      <sheetName val="Tutt's info"/>
      <sheetName val="Print Sheets"/>
      <sheetName val="Sheet4"/>
      <sheetName val="Sheet5"/>
      <sheetName val="Sheet6"/>
      <sheetName val="Taxo97d"/>
      <sheetName val="DB"/>
      <sheetName val="Soil Adj"/>
      <sheetName val="Taxlog 2019"/>
      <sheetName val="Taxlog 2018"/>
      <sheetName val="Taxlog 2017"/>
      <sheetName val="Taxlog 2016"/>
      <sheetName val="Taxlog 2015"/>
      <sheetName val="Taxlog2014"/>
      <sheetName val="Taxlog2013"/>
      <sheetName val="Taxlog2012"/>
      <sheetName val="Taxlog 2011"/>
      <sheetName val="Taxlog 2010"/>
      <sheetName val="Taxlog 2009"/>
      <sheetName val="Taxlog 2008"/>
      <sheetName val="Taxlog 2007"/>
      <sheetName val="Taxlog 2006"/>
      <sheetName val="Taxlog 2005"/>
      <sheetName val="Taxlog 2003"/>
      <sheetName val="Taxlog 2002"/>
      <sheetName val="Taxlog 2001"/>
      <sheetName val="Taxlog 2000"/>
      <sheetName val="Taxlog 99"/>
      <sheetName val="Taxlog 98"/>
      <sheetName val="County Data 2019"/>
      <sheetName val="County Data 2018"/>
      <sheetName val="County Data 2017"/>
      <sheetName val="County Data 2016"/>
      <sheetName val="County Data 2015"/>
      <sheetName val="County Data 2014"/>
      <sheetName val="County Data 2013"/>
      <sheetName val="County Data 2012"/>
      <sheetName val="County Data 2011"/>
      <sheetName val="County Data 2010"/>
      <sheetName val="County Data 2009"/>
      <sheetName val="County Data 2008"/>
      <sheetName val="County Data 2007"/>
      <sheetName val="County Data 2006"/>
      <sheetName val="County Data 2005"/>
      <sheetName val="County Data 2003"/>
      <sheetName val="County Data 2002"/>
      <sheetName val="Co. Data 2001"/>
      <sheetName val="Co. Data 2000"/>
      <sheetName val="Co. Data 99"/>
      <sheetName val="Co. Data 98"/>
      <sheetName val="Co. Data 97"/>
      <sheetName val="Sheet2"/>
      <sheetName val="Sheet2 (2)"/>
      <sheetName val="PPWS"/>
      <sheetName val="PPWS Manual Calc"/>
      <sheetName val="Stat Max Calc"/>
      <sheetName val="Module1"/>
      <sheetName val="Module2"/>
      <sheetName val="Module3"/>
      <sheetName val="Module4"/>
      <sheetName val="Module5"/>
      <sheetName val="Module6"/>
      <sheetName val="Module7"/>
      <sheetName val="SD RE"/>
      <sheetName val="SD RE &amp; PP"/>
      <sheetName val="Sheet3"/>
      <sheetName val="Sheet1"/>
      <sheetName val="Sheet7"/>
      <sheetName val="Martin "/>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dlg-CSD@ky.gov"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A1:J64"/>
  <sheetViews>
    <sheetView zoomScaleNormal="100" workbookViewId="0">
      <selection activeCell="D4" sqref="D4"/>
    </sheetView>
  </sheetViews>
  <sheetFormatPr defaultColWidth="8.85546875" defaultRowHeight="12.75" x14ac:dyDescent="0.2"/>
  <cols>
    <col min="1" max="3" width="8.85546875" style="2"/>
    <col min="4" max="4" width="18.5703125" style="2" customWidth="1"/>
    <col min="5" max="5" width="7.140625" style="2" customWidth="1"/>
    <col min="6" max="6" width="14.28515625" style="2" customWidth="1"/>
    <col min="7" max="7" width="7.140625" style="2" customWidth="1"/>
    <col min="8" max="8" width="18.5703125" style="2" customWidth="1"/>
    <col min="9" max="16384" width="8.85546875" style="2"/>
  </cols>
  <sheetData>
    <row r="1" spans="1:10" ht="13.5" thickBot="1" x14ac:dyDescent="0.25">
      <c r="E1" s="24"/>
      <c r="F1" s="24"/>
      <c r="H1" s="23"/>
      <c r="I1" s="22"/>
    </row>
    <row r="2" spans="1:10" x14ac:dyDescent="0.2">
      <c r="A2" s="3" t="s">
        <v>179</v>
      </c>
      <c r="D2" s="115"/>
      <c r="H2" s="21" t="s">
        <v>1</v>
      </c>
    </row>
    <row r="3" spans="1:10" x14ac:dyDescent="0.2">
      <c r="H3" s="21"/>
    </row>
    <row r="4" spans="1:10" x14ac:dyDescent="0.2">
      <c r="A4" s="3" t="s">
        <v>2</v>
      </c>
      <c r="D4" s="115"/>
      <c r="H4" s="21"/>
    </row>
    <row r="5" spans="1:10" x14ac:dyDescent="0.2">
      <c r="H5" s="21"/>
    </row>
    <row r="6" spans="1:10" x14ac:dyDescent="0.2">
      <c r="A6" s="3" t="s">
        <v>3</v>
      </c>
      <c r="D6" s="116"/>
      <c r="E6" s="114"/>
      <c r="F6" s="114"/>
      <c r="G6" s="114"/>
      <c r="H6" s="21"/>
    </row>
    <row r="7" spans="1:10" x14ac:dyDescent="0.2">
      <c r="H7" s="21"/>
    </row>
    <row r="8" spans="1:10" ht="15" x14ac:dyDescent="0.25">
      <c r="A8" s="3" t="s">
        <v>4</v>
      </c>
      <c r="D8" s="116"/>
      <c r="F8" s="1"/>
      <c r="H8" s="21"/>
    </row>
    <row r="9" spans="1:10" x14ac:dyDescent="0.2">
      <c r="H9" s="21"/>
    </row>
    <row r="10" spans="1:10" x14ac:dyDescent="0.2">
      <c r="A10" s="3" t="s">
        <v>5</v>
      </c>
      <c r="H10" s="21"/>
    </row>
    <row r="11" spans="1:10" x14ac:dyDescent="0.2">
      <c r="A11" s="3" t="s">
        <v>6</v>
      </c>
      <c r="D11" s="116"/>
      <c r="H11" s="21"/>
    </row>
    <row r="12" spans="1:10" x14ac:dyDescent="0.2">
      <c r="A12" s="3" t="s">
        <v>7</v>
      </c>
      <c r="D12" s="116"/>
      <c r="H12" s="21"/>
    </row>
    <row r="13" spans="1:10" x14ac:dyDescent="0.2">
      <c r="H13" s="21"/>
    </row>
    <row r="14" spans="1:10" x14ac:dyDescent="0.2">
      <c r="H14" s="21"/>
    </row>
    <row r="15" spans="1:10" ht="13.5" thickBot="1" x14ac:dyDescent="0.25">
      <c r="H15" s="21"/>
    </row>
    <row r="16" spans="1:10" ht="13.5" thickBot="1" x14ac:dyDescent="0.25">
      <c r="A16" s="3" t="s">
        <v>137</v>
      </c>
      <c r="B16" s="3"/>
      <c r="C16" s="3"/>
      <c r="D16" s="3"/>
      <c r="F16" s="5"/>
      <c r="H16" s="11"/>
      <c r="J16" s="20"/>
    </row>
    <row r="17" spans="1:10" x14ac:dyDescent="0.2">
      <c r="A17" s="3"/>
      <c r="B17" s="3" t="s">
        <v>8</v>
      </c>
      <c r="C17" s="3"/>
      <c r="D17" s="3">
        <v>2023</v>
      </c>
      <c r="E17" s="7"/>
    </row>
    <row r="18" spans="1:10" ht="13.5" thickBot="1" x14ac:dyDescent="0.25">
      <c r="A18" s="3"/>
      <c r="B18" s="3"/>
      <c r="C18" s="3"/>
      <c r="D18" s="3"/>
    </row>
    <row r="19" spans="1:10" ht="13.5" thickBot="1" x14ac:dyDescent="0.25">
      <c r="A19" s="3" t="s">
        <v>138</v>
      </c>
      <c r="B19" s="3"/>
      <c r="C19" s="3"/>
      <c r="D19" s="3">
        <v>2022</v>
      </c>
      <c r="E19" s="7"/>
      <c r="F19" s="5"/>
      <c r="H19" s="11"/>
    </row>
    <row r="20" spans="1:10" x14ac:dyDescent="0.2">
      <c r="A20" s="3"/>
      <c r="B20" s="3"/>
      <c r="C20" s="3"/>
      <c r="D20" s="3"/>
    </row>
    <row r="21" spans="1:10" x14ac:dyDescent="0.2">
      <c r="A21" s="3" t="s">
        <v>9</v>
      </c>
      <c r="B21" s="3"/>
      <c r="C21" s="3"/>
      <c r="D21" s="3"/>
      <c r="F21" s="5"/>
      <c r="H21" s="7"/>
    </row>
    <row r="22" spans="1:10" x14ac:dyDescent="0.2">
      <c r="A22" s="3"/>
      <c r="B22" s="3"/>
      <c r="C22" s="3"/>
      <c r="D22" s="3"/>
    </row>
    <row r="23" spans="1:10" x14ac:dyDescent="0.2">
      <c r="A23" s="3" t="s">
        <v>139</v>
      </c>
      <c r="B23" s="3"/>
      <c r="C23" s="3"/>
      <c r="D23" s="3"/>
      <c r="F23" s="5"/>
      <c r="H23" s="7"/>
    </row>
    <row r="24" spans="1:10" x14ac:dyDescent="0.2">
      <c r="A24" s="3"/>
      <c r="B24" s="3"/>
      <c r="C24" s="3"/>
      <c r="D24" s="3"/>
    </row>
    <row r="25" spans="1:10" x14ac:dyDescent="0.2">
      <c r="A25" s="3" t="s">
        <v>140</v>
      </c>
      <c r="B25" s="3"/>
      <c r="C25" s="3"/>
      <c r="D25" s="3"/>
    </row>
    <row r="27" spans="1:10" x14ac:dyDescent="0.2">
      <c r="D27" s="19" t="s">
        <v>10</v>
      </c>
      <c r="E27" s="19"/>
      <c r="F27" s="19" t="s">
        <v>11</v>
      </c>
      <c r="G27" s="19"/>
      <c r="H27" s="19" t="s">
        <v>12</v>
      </c>
      <c r="J27" s="8"/>
    </row>
    <row r="28" spans="1:10" x14ac:dyDescent="0.2">
      <c r="D28" s="19" t="s">
        <v>13</v>
      </c>
      <c r="E28" s="19"/>
      <c r="F28" s="19"/>
      <c r="G28" s="19"/>
      <c r="H28" s="19" t="s">
        <v>141</v>
      </c>
    </row>
    <row r="29" spans="1:10" ht="13.5" thickBot="1" x14ac:dyDescent="0.25"/>
    <row r="30" spans="1:10" ht="13.5" thickBot="1" x14ac:dyDescent="0.25">
      <c r="A30" s="3" t="s">
        <v>14</v>
      </c>
      <c r="B30" s="3"/>
      <c r="C30" s="3"/>
      <c r="D30" s="11"/>
      <c r="E30" s="8"/>
      <c r="F30" s="16">
        <f>(H30-D30)+H19</f>
        <v>0</v>
      </c>
      <c r="G30" s="8"/>
      <c r="H30" s="11"/>
      <c r="I30" s="8"/>
    </row>
    <row r="31" spans="1:10" ht="13.5" thickBot="1" x14ac:dyDescent="0.25">
      <c r="A31" s="3"/>
      <c r="B31" s="3"/>
      <c r="C31" s="3"/>
      <c r="D31" s="8"/>
      <c r="E31" s="8"/>
      <c r="F31" s="8"/>
      <c r="G31" s="8"/>
      <c r="H31" s="8"/>
      <c r="I31" s="8"/>
    </row>
    <row r="32" spans="1:10" ht="15.75" thickBot="1" x14ac:dyDescent="0.3">
      <c r="A32" s="3" t="s">
        <v>15</v>
      </c>
      <c r="B32" s="3"/>
      <c r="C32" s="3"/>
      <c r="D32" s="11"/>
      <c r="E32" s="8"/>
      <c r="F32" s="113">
        <f>H32-D32</f>
        <v>0</v>
      </c>
      <c r="G32" s="8"/>
      <c r="H32" s="11"/>
      <c r="I32" s="8"/>
    </row>
    <row r="33" spans="1:10" ht="13.5" thickBot="1" x14ac:dyDescent="0.25">
      <c r="A33" s="3"/>
      <c r="B33" s="3"/>
      <c r="C33" s="3"/>
      <c r="D33" s="8"/>
      <c r="E33" s="8"/>
      <c r="F33" s="8"/>
      <c r="G33" s="8"/>
      <c r="H33" s="8"/>
      <c r="I33" s="8"/>
    </row>
    <row r="34" spans="1:10" ht="15.75" thickBot="1" x14ac:dyDescent="0.3">
      <c r="A34" s="3" t="s">
        <v>16</v>
      </c>
      <c r="B34" s="3"/>
      <c r="C34" s="3"/>
      <c r="D34" s="11"/>
      <c r="E34" s="8"/>
      <c r="F34" s="113">
        <f>H34-D34</f>
        <v>0</v>
      </c>
      <c r="G34" s="8"/>
      <c r="H34" s="11"/>
      <c r="I34" s="8"/>
    </row>
    <row r="35" spans="1:10" x14ac:dyDescent="0.2">
      <c r="A35" s="3" t="s">
        <v>17</v>
      </c>
      <c r="B35" s="3"/>
      <c r="C35" s="3"/>
      <c r="D35" s="15"/>
      <c r="E35" s="8"/>
      <c r="F35" s="17"/>
      <c r="G35" s="8"/>
      <c r="H35" s="15"/>
      <c r="I35" s="8"/>
    </row>
    <row r="36" spans="1:10" ht="13.5" thickBot="1" x14ac:dyDescent="0.25">
      <c r="A36" s="3"/>
      <c r="B36" s="3"/>
      <c r="C36" s="3"/>
      <c r="D36" s="8"/>
      <c r="E36" s="8"/>
      <c r="F36" s="8"/>
      <c r="G36" s="8"/>
      <c r="H36" s="8"/>
      <c r="I36" s="8"/>
      <c r="J36" s="18"/>
    </row>
    <row r="37" spans="1:10" ht="15.75" thickBot="1" x14ac:dyDescent="0.3">
      <c r="A37" s="3" t="s">
        <v>18</v>
      </c>
      <c r="B37" s="3"/>
      <c r="C37" s="3"/>
      <c r="D37" s="11"/>
      <c r="E37" s="8"/>
      <c r="F37" s="113">
        <f>H37-D37</f>
        <v>0</v>
      </c>
      <c r="G37" s="8"/>
      <c r="H37" s="11"/>
      <c r="I37" s="8"/>
    </row>
    <row r="38" spans="1:10" x14ac:dyDescent="0.2">
      <c r="A38" s="3" t="s">
        <v>19</v>
      </c>
      <c r="B38" s="3"/>
      <c r="C38" s="3"/>
      <c r="D38" s="15"/>
      <c r="E38" s="8"/>
      <c r="F38" s="17"/>
      <c r="G38" s="8"/>
      <c r="H38" s="15"/>
      <c r="I38" s="8"/>
    </row>
    <row r="39" spans="1:10" ht="13.5" thickBot="1" x14ac:dyDescent="0.25">
      <c r="A39" s="3"/>
      <c r="B39" s="3"/>
      <c r="C39" s="3"/>
      <c r="D39" s="8"/>
      <c r="E39" s="8"/>
      <c r="F39" s="8"/>
      <c r="G39" s="8"/>
      <c r="H39" s="8"/>
      <c r="I39" s="8"/>
    </row>
    <row r="40" spans="1:10" ht="15" x14ac:dyDescent="0.25">
      <c r="A40" s="3" t="s">
        <v>20</v>
      </c>
      <c r="B40" s="3"/>
      <c r="C40" s="3"/>
      <c r="D40" s="11"/>
      <c r="E40" s="8"/>
      <c r="F40" s="113">
        <f>H40-D40</f>
        <v>0</v>
      </c>
      <c r="G40" s="8"/>
      <c r="H40" s="11"/>
      <c r="I40" s="8"/>
    </row>
    <row r="41" spans="1:10" x14ac:dyDescent="0.2">
      <c r="A41" s="3"/>
      <c r="B41" s="3"/>
      <c r="C41" s="3"/>
      <c r="D41" s="8"/>
      <c r="E41" s="8"/>
      <c r="F41" s="8"/>
      <c r="G41" s="8"/>
      <c r="H41" s="8"/>
      <c r="I41" s="8"/>
    </row>
    <row r="42" spans="1:10" x14ac:dyDescent="0.2">
      <c r="A42" s="3" t="s">
        <v>21</v>
      </c>
      <c r="B42" s="3"/>
      <c r="C42" s="3"/>
      <c r="D42" s="15"/>
      <c r="E42" s="8"/>
      <c r="F42" s="15"/>
      <c r="G42" s="8"/>
      <c r="H42" s="15"/>
      <c r="I42" s="8"/>
    </row>
    <row r="43" spans="1:10" x14ac:dyDescent="0.2">
      <c r="A43" s="3"/>
      <c r="B43" s="3"/>
      <c r="C43" s="3"/>
      <c r="D43" s="8"/>
      <c r="E43" s="8"/>
      <c r="F43" s="8"/>
      <c r="G43" s="8"/>
      <c r="H43" s="8"/>
      <c r="I43" s="8"/>
    </row>
    <row r="44" spans="1:10" x14ac:dyDescent="0.2">
      <c r="A44" s="3" t="s">
        <v>22</v>
      </c>
      <c r="B44" s="3"/>
      <c r="C44" s="3"/>
      <c r="D44" s="15"/>
      <c r="E44" s="8"/>
      <c r="F44" s="15"/>
      <c r="G44" s="8"/>
      <c r="H44" s="15"/>
      <c r="I44" s="8"/>
    </row>
    <row r="45" spans="1:10" ht="13.5" thickBot="1" x14ac:dyDescent="0.25">
      <c r="A45" s="3"/>
      <c r="B45" s="3"/>
      <c r="C45" s="3"/>
      <c r="D45" s="8"/>
      <c r="E45" s="8"/>
      <c r="F45" s="8"/>
      <c r="G45" s="8"/>
      <c r="H45" s="8"/>
      <c r="I45" s="8"/>
    </row>
    <row r="46" spans="1:10" ht="13.5" thickBot="1" x14ac:dyDescent="0.25">
      <c r="A46" s="3" t="s">
        <v>23</v>
      </c>
      <c r="B46" s="3"/>
      <c r="C46" s="3"/>
      <c r="D46" s="15"/>
      <c r="E46" s="8"/>
      <c r="F46" s="15"/>
      <c r="G46" s="8"/>
      <c r="H46" s="11"/>
      <c r="I46" s="8"/>
    </row>
    <row r="47" spans="1:10" ht="13.5" thickBot="1" x14ac:dyDescent="0.25">
      <c r="A47" s="3"/>
      <c r="B47" s="3"/>
      <c r="C47" s="3"/>
      <c r="D47" s="8"/>
      <c r="E47" s="8"/>
      <c r="F47" s="8"/>
      <c r="G47" s="8"/>
      <c r="H47" s="8"/>
      <c r="I47" s="8"/>
    </row>
    <row r="48" spans="1:10" ht="13.5" thickBot="1" x14ac:dyDescent="0.25">
      <c r="A48" s="3" t="s">
        <v>24</v>
      </c>
      <c r="B48" s="3"/>
      <c r="C48" s="3"/>
      <c r="D48" s="15"/>
      <c r="E48" s="8"/>
      <c r="F48" s="15"/>
      <c r="G48" s="8"/>
      <c r="H48" s="11"/>
      <c r="I48" s="8"/>
    </row>
    <row r="49" spans="1:9" ht="13.5" thickBot="1" x14ac:dyDescent="0.25">
      <c r="A49" s="14"/>
      <c r="B49" s="14"/>
      <c r="C49" s="14"/>
      <c r="D49" s="13"/>
      <c r="E49" s="13"/>
      <c r="F49" s="13"/>
      <c r="G49" s="13"/>
      <c r="H49" s="13"/>
      <c r="I49" s="8"/>
    </row>
    <row r="50" spans="1:9" ht="13.5" thickBot="1" x14ac:dyDescent="0.25">
      <c r="A50" s="3" t="s">
        <v>25</v>
      </c>
      <c r="B50" s="3"/>
      <c r="C50" s="3"/>
      <c r="D50" s="12"/>
      <c r="E50" s="8"/>
      <c r="F50" s="10"/>
      <c r="G50" s="8"/>
      <c r="H50" s="11"/>
      <c r="I50" s="8"/>
    </row>
    <row r="51" spans="1:9" ht="13.5" thickBot="1" x14ac:dyDescent="0.25">
      <c r="A51" s="3"/>
      <c r="B51" s="3" t="s">
        <v>26</v>
      </c>
      <c r="C51" s="3"/>
      <c r="D51" s="10"/>
      <c r="E51" s="8"/>
      <c r="F51" s="10"/>
      <c r="G51" s="8"/>
      <c r="H51" s="9">
        <f>+F34</f>
        <v>0</v>
      </c>
      <c r="I51" s="8"/>
    </row>
    <row r="52" spans="1:9" x14ac:dyDescent="0.2">
      <c r="A52" s="3"/>
      <c r="B52" s="3"/>
      <c r="C52" s="3"/>
    </row>
    <row r="53" spans="1:9" x14ac:dyDescent="0.2">
      <c r="A53" s="3" t="s">
        <v>27</v>
      </c>
      <c r="B53" s="3"/>
      <c r="C53" s="3"/>
      <c r="D53" s="5"/>
      <c r="F53" s="5"/>
      <c r="H53" s="7"/>
    </row>
    <row r="54" spans="1:9" x14ac:dyDescent="0.2">
      <c r="A54" s="3" t="s">
        <v>28</v>
      </c>
      <c r="B54" s="3"/>
      <c r="C54" s="3"/>
      <c r="D54" s="5"/>
      <c r="F54" s="5"/>
      <c r="H54" s="6"/>
    </row>
    <row r="55" spans="1:9" x14ac:dyDescent="0.2">
      <c r="A55" s="3" t="s">
        <v>29</v>
      </c>
      <c r="B55" s="3"/>
      <c r="C55" s="3"/>
      <c r="D55" s="5"/>
      <c r="F55" s="5"/>
      <c r="H55" s="6"/>
    </row>
    <row r="56" spans="1:9" x14ac:dyDescent="0.2">
      <c r="A56" s="3"/>
      <c r="B56" s="3"/>
      <c r="C56" s="3"/>
    </row>
    <row r="57" spans="1:9" x14ac:dyDescent="0.2">
      <c r="A57" s="3" t="s">
        <v>30</v>
      </c>
      <c r="B57" s="3"/>
      <c r="C57" s="3"/>
      <c r="D57" s="5"/>
      <c r="F57" s="5"/>
      <c r="H57" s="7"/>
    </row>
    <row r="58" spans="1:9" x14ac:dyDescent="0.2">
      <c r="A58" s="3" t="s">
        <v>31</v>
      </c>
      <c r="B58" s="3"/>
      <c r="C58" s="3"/>
      <c r="D58" s="5"/>
      <c r="F58" s="5"/>
      <c r="H58" s="6"/>
    </row>
    <row r="59" spans="1:9" x14ac:dyDescent="0.2">
      <c r="A59" s="3" t="s">
        <v>32</v>
      </c>
      <c r="B59" s="3"/>
      <c r="C59" s="3"/>
      <c r="D59" s="5"/>
      <c r="F59" s="5"/>
      <c r="H59" s="6"/>
    </row>
    <row r="60" spans="1:9" x14ac:dyDescent="0.2">
      <c r="A60" s="3"/>
      <c r="B60" s="3"/>
      <c r="C60" s="3"/>
    </row>
    <row r="61" spans="1:9" x14ac:dyDescent="0.2">
      <c r="A61" s="3" t="s">
        <v>142</v>
      </c>
      <c r="B61" s="3"/>
      <c r="C61" s="3"/>
      <c r="D61" s="5"/>
      <c r="F61" s="5"/>
      <c r="H61" s="7"/>
    </row>
    <row r="62" spans="1:9" x14ac:dyDescent="0.2">
      <c r="A62" s="3" t="s">
        <v>143</v>
      </c>
      <c r="B62" s="3"/>
      <c r="C62" s="3"/>
      <c r="D62" s="5"/>
      <c r="F62" s="5"/>
      <c r="H62" s="6"/>
    </row>
    <row r="63" spans="1:9" ht="13.5" thickBot="1" x14ac:dyDescent="0.25"/>
    <row r="64" spans="1:9" ht="13.5" thickBot="1" x14ac:dyDescent="0.25">
      <c r="A64" s="3" t="s">
        <v>33</v>
      </c>
      <c r="D64" s="5"/>
      <c r="H64" s="4"/>
    </row>
  </sheetData>
  <sheetProtection algorithmName="SHA-512" hashValue="GD+OkzCtGDJ6P2KoA3AkcxVpvs9rMc8DXHTVBxHZtDWrPIt5nUSYiwzE3YHLfkybpU5f/mEFH3GCdHiMr4BCbA==" saltValue="esCzzGg2KSIeu3MGmd5c6Q==" spinCount="100000" sheet="1" selectLockedCells="1"/>
  <pageMargins left="0.25" right="0.25" top="0.45833223972003501" bottom="1" header="0.25" footer="0.25"/>
  <pageSetup scale="83" orientation="portrait" r:id="rId1"/>
  <headerFooter alignWithMargins="0">
    <oddHeader>&amp;CKENTUCKY CERTIFIED PROPERTY ASSESSMENT 2021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32"/>
  <sheetViews>
    <sheetView showGridLines="0" tabSelected="1" zoomScaleNormal="100" workbookViewId="0">
      <selection activeCell="D17" sqref="D17"/>
    </sheetView>
  </sheetViews>
  <sheetFormatPr defaultColWidth="8.85546875" defaultRowHeight="15" x14ac:dyDescent="0.25"/>
  <cols>
    <col min="1" max="3" width="41.42578125" style="1" customWidth="1"/>
    <col min="4" max="4" width="21.85546875" style="1" customWidth="1"/>
    <col min="5" max="16384" width="8.85546875" style="1"/>
  </cols>
  <sheetData>
    <row r="1" spans="1:6" ht="242.25" customHeight="1" x14ac:dyDescent="0.25"/>
    <row r="2" spans="1:6" ht="27" customHeight="1" x14ac:dyDescent="0.3">
      <c r="A2" s="122">
        <f>+DATA!D4</f>
        <v>0</v>
      </c>
      <c r="B2" s="122">
        <f>+DATA!D6</f>
        <v>0</v>
      </c>
      <c r="C2" s="123"/>
    </row>
    <row r="3" spans="1:6" ht="23.25" customHeight="1" x14ac:dyDescent="0.25">
      <c r="A3" s="172" t="s">
        <v>169</v>
      </c>
      <c r="B3" s="172"/>
      <c r="C3" s="172"/>
      <c r="D3" s="164"/>
    </row>
    <row r="4" spans="1:6" ht="12.75" customHeight="1" x14ac:dyDescent="0.3">
      <c r="A4" s="122"/>
      <c r="B4" s="122"/>
      <c r="C4" s="123"/>
    </row>
    <row r="5" spans="1:6" s="117" customFormat="1" ht="57.6" customHeight="1" x14ac:dyDescent="0.25">
      <c r="A5" s="171" t="s">
        <v>170</v>
      </c>
      <c r="B5" s="171"/>
      <c r="C5" s="171"/>
      <c r="D5" s="165"/>
      <c r="E5" s="165"/>
      <c r="F5" s="159"/>
    </row>
    <row r="6" spans="1:6" s="154" customFormat="1" ht="39" customHeight="1" x14ac:dyDescent="0.25">
      <c r="A6" s="171" t="s">
        <v>171</v>
      </c>
      <c r="B6" s="171"/>
      <c r="C6" s="171"/>
      <c r="D6" s="159"/>
      <c r="E6" s="159"/>
      <c r="F6" s="159"/>
    </row>
    <row r="7" spans="1:6" s="117" customFormat="1" ht="46.15" customHeight="1" x14ac:dyDescent="0.25">
      <c r="A7" s="171" t="s">
        <v>172</v>
      </c>
      <c r="B7" s="171"/>
      <c r="C7" s="171"/>
      <c r="D7" s="163"/>
      <c r="E7" s="163"/>
      <c r="F7" s="159"/>
    </row>
    <row r="8" spans="1:6" ht="15.75" thickBot="1" x14ac:dyDescent="0.3">
      <c r="A8" s="1" t="s">
        <v>34</v>
      </c>
      <c r="B8" s="1" t="s">
        <v>35</v>
      </c>
      <c r="C8" s="1" t="s">
        <v>35</v>
      </c>
      <c r="D8" s="1" t="s">
        <v>35</v>
      </c>
      <c r="E8" s="1" t="s">
        <v>35</v>
      </c>
      <c r="F8" s="1" t="s">
        <v>35</v>
      </c>
    </row>
    <row r="9" spans="1:6" ht="16.5" thickTop="1" thickBot="1" x14ac:dyDescent="0.3">
      <c r="A9" s="126">
        <f>+DATA!H64</f>
        <v>0</v>
      </c>
      <c r="B9" s="127" t="s">
        <v>36</v>
      </c>
      <c r="C9" s="158"/>
    </row>
    <row r="10" spans="1:6" ht="15.75" thickTop="1" x14ac:dyDescent="0.25">
      <c r="A10" s="173" t="s">
        <v>37</v>
      </c>
      <c r="B10" s="175" t="s">
        <v>173</v>
      </c>
      <c r="C10" s="177" t="s">
        <v>174</v>
      </c>
      <c r="D10" s="1" t="s">
        <v>35</v>
      </c>
      <c r="E10" s="1" t="s">
        <v>35</v>
      </c>
    </row>
    <row r="11" spans="1:6" ht="15.75" thickBot="1" x14ac:dyDescent="0.3">
      <c r="A11" s="174"/>
      <c r="B11" s="176"/>
      <c r="C11" s="178" t="s">
        <v>34</v>
      </c>
      <c r="D11" s="1" t="s">
        <v>35</v>
      </c>
      <c r="E11" s="1" t="s">
        <v>35</v>
      </c>
    </row>
    <row r="12" spans="1:6" ht="16.5" thickTop="1" thickBot="1" x14ac:dyDescent="0.3">
      <c r="A12" s="118" t="s">
        <v>38</v>
      </c>
      <c r="B12" s="128" t="e">
        <f>+REAL!F24</f>
        <v>#DIV/0!</v>
      </c>
      <c r="C12" s="128" t="e">
        <f>+REAL!F49</f>
        <v>#DIV/0!</v>
      </c>
      <c r="D12" s="1" t="s">
        <v>35</v>
      </c>
      <c r="E12" s="1" t="s">
        <v>35</v>
      </c>
    </row>
    <row r="13" spans="1:6" ht="16.5" thickTop="1" thickBot="1" x14ac:dyDescent="0.3">
      <c r="A13" s="119" t="s">
        <v>39</v>
      </c>
      <c r="B13" s="120" t="e">
        <f>+REAL!F29</f>
        <v>#DIV/0!</v>
      </c>
      <c r="C13" s="121" t="e">
        <f>(+REAL!D41/100)*REAL!F49</f>
        <v>#DIV/0!</v>
      </c>
      <c r="D13" s="1" t="s">
        <v>35</v>
      </c>
      <c r="E13" s="1" t="s">
        <v>35</v>
      </c>
    </row>
    <row r="14" spans="1:6" ht="15.75" thickTop="1" x14ac:dyDescent="0.25">
      <c r="A14" s="1" t="s">
        <v>34</v>
      </c>
      <c r="E14" s="1" t="s">
        <v>35</v>
      </c>
    </row>
    <row r="15" spans="1:6" x14ac:dyDescent="0.25">
      <c r="A15" s="179" t="s">
        <v>175</v>
      </c>
      <c r="B15" s="180"/>
      <c r="C15" s="180"/>
      <c r="D15" s="166"/>
    </row>
    <row r="16" spans="1:6" ht="32.25" customHeight="1" x14ac:dyDescent="0.25">
      <c r="A16" s="179" t="s">
        <v>180</v>
      </c>
      <c r="B16" s="180"/>
      <c r="C16" s="180"/>
      <c r="D16" s="166"/>
    </row>
    <row r="17" spans="1:4" ht="45" customHeight="1" x14ac:dyDescent="0.25">
      <c r="A17" s="179" t="s">
        <v>181</v>
      </c>
      <c r="B17" s="180"/>
      <c r="C17" s="180"/>
      <c r="D17" s="166"/>
    </row>
    <row r="18" spans="1:4" ht="51.75" customHeight="1" x14ac:dyDescent="0.25">
      <c r="A18" s="181" t="s">
        <v>176</v>
      </c>
      <c r="B18" s="182"/>
      <c r="C18" s="182"/>
      <c r="D18" s="166"/>
    </row>
    <row r="19" spans="1:4" ht="46.5" customHeight="1" x14ac:dyDescent="0.25">
      <c r="A19" s="183" t="s">
        <v>177</v>
      </c>
      <c r="B19" s="183"/>
      <c r="C19" s="183"/>
      <c r="D19" s="166"/>
    </row>
    <row r="20" spans="1:4" x14ac:dyDescent="0.25">
      <c r="A20" s="168" t="s">
        <v>40</v>
      </c>
      <c r="B20" s="169"/>
      <c r="C20" s="169"/>
      <c r="D20" s="166"/>
    </row>
    <row r="21" spans="1:4" x14ac:dyDescent="0.25">
      <c r="A21" s="166"/>
      <c r="B21" s="166"/>
      <c r="C21" s="166"/>
      <c r="D21" s="166"/>
    </row>
    <row r="22" spans="1:4" x14ac:dyDescent="0.25">
      <c r="A22" s="1" t="s">
        <v>41</v>
      </c>
      <c r="B22" s="166"/>
      <c r="C22" s="166"/>
      <c r="D22" s="166"/>
    </row>
    <row r="23" spans="1:4" ht="19.5" x14ac:dyDescent="0.25">
      <c r="A23" s="167" t="s">
        <v>178</v>
      </c>
      <c r="B23" s="166"/>
      <c r="C23" s="166"/>
      <c r="D23" s="166"/>
    </row>
    <row r="24" spans="1:4" ht="19.5" x14ac:dyDescent="0.25">
      <c r="A24" s="167"/>
      <c r="B24" s="166"/>
      <c r="C24" s="166"/>
      <c r="D24" s="166"/>
    </row>
    <row r="25" spans="1:4" x14ac:dyDescent="0.25">
      <c r="A25" s="164" t="s">
        <v>43</v>
      </c>
      <c r="B25" s="166"/>
      <c r="C25" s="166"/>
      <c r="D25" s="166"/>
    </row>
    <row r="26" spans="1:4" x14ac:dyDescent="0.25">
      <c r="A26" s="124" t="s">
        <v>42</v>
      </c>
      <c r="B26" s="166"/>
      <c r="C26" s="166"/>
      <c r="D26" s="166"/>
    </row>
    <row r="27" spans="1:4" ht="17.25" x14ac:dyDescent="0.25">
      <c r="A27" s="124" t="s">
        <v>44</v>
      </c>
      <c r="B27" s="166"/>
      <c r="C27" s="166"/>
      <c r="D27" s="166"/>
    </row>
    <row r="28" spans="1:4" x14ac:dyDescent="0.25">
      <c r="A28" s="124" t="s">
        <v>45</v>
      </c>
      <c r="B28" s="166"/>
      <c r="C28" s="166"/>
      <c r="D28" s="166"/>
    </row>
    <row r="29" spans="1:4" x14ac:dyDescent="0.25">
      <c r="A29" s="124" t="s">
        <v>46</v>
      </c>
      <c r="B29" s="166"/>
      <c r="C29" s="166"/>
      <c r="D29" s="166"/>
    </row>
    <row r="30" spans="1:4" x14ac:dyDescent="0.25">
      <c r="A30" s="125" t="s">
        <v>47</v>
      </c>
      <c r="B30" s="166"/>
      <c r="C30" s="166"/>
      <c r="D30" s="166"/>
    </row>
    <row r="31" spans="1:4" ht="63" customHeight="1" x14ac:dyDescent="0.25">
      <c r="A31" s="166"/>
      <c r="B31" s="166"/>
      <c r="C31" s="166"/>
      <c r="D31" s="166"/>
    </row>
    <row r="32" spans="1:4" x14ac:dyDescent="0.25">
      <c r="A32" s="166"/>
      <c r="B32" s="166"/>
      <c r="C32" s="166"/>
      <c r="D32" s="166"/>
    </row>
  </sheetData>
  <sheetProtection algorithmName="SHA-512" hashValue="GERMDMO5UpjTUcvFC6kRcURFVNR742X2RlSLrNi0q/871D6uch2n6dvaw7prnSIiaAcTFaK+nL6JGkX01IB3ag==" saltValue="HNhLxD50ZGYynKMmVYgDGA==" spinCount="100000" sheet="1" objects="1" scenarios="1"/>
  <mergeCells count="12">
    <mergeCell ref="A15:C15"/>
    <mergeCell ref="A16:C16"/>
    <mergeCell ref="A17:C17"/>
    <mergeCell ref="A18:C18"/>
    <mergeCell ref="A19:C19"/>
    <mergeCell ref="A7:C7"/>
    <mergeCell ref="A5:C5"/>
    <mergeCell ref="A3:C3"/>
    <mergeCell ref="A6:C6"/>
    <mergeCell ref="A10:A11"/>
    <mergeCell ref="B10:B11"/>
    <mergeCell ref="C10:C11"/>
  </mergeCells>
  <hyperlinks>
    <hyperlink ref="A30" r:id="rId1" xr:uid="{D1BB08F6-451B-4637-818E-7CE25E5FE948}"/>
  </hyperlinks>
  <pageMargins left="0.7" right="0.7" top="0.75" bottom="0.75" header="0.3" footer="0.3"/>
  <pageSetup scale="73"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57"/>
  <sheetViews>
    <sheetView topLeftCell="A2" zoomScaleNormal="100" workbookViewId="0">
      <selection activeCell="D54" sqref="D54"/>
    </sheetView>
  </sheetViews>
  <sheetFormatPr defaultColWidth="8.85546875" defaultRowHeight="12.75" x14ac:dyDescent="0.2"/>
  <cols>
    <col min="1" max="1" width="8.85546875" style="2"/>
    <col min="2" max="2" width="14.5703125" style="2" customWidth="1"/>
    <col min="3" max="3" width="8.85546875" style="2"/>
    <col min="4" max="4" width="25" style="2" bestFit="1" customWidth="1"/>
    <col min="5" max="5" width="10" style="2" customWidth="1"/>
    <col min="6" max="6" width="17" style="2" customWidth="1"/>
    <col min="7" max="7" width="8.85546875" style="2"/>
    <col min="8" max="8" width="16.28515625" style="2" customWidth="1"/>
    <col min="9" max="16384" width="8.85546875" style="2"/>
  </cols>
  <sheetData>
    <row r="1" spans="1:11" ht="48" customHeight="1" x14ac:dyDescent="0.2"/>
    <row r="2" spans="1:11" s="107" customFormat="1" ht="18.75" x14ac:dyDescent="0.3">
      <c r="A2" s="191" t="s">
        <v>48</v>
      </c>
      <c r="B2" s="192"/>
      <c r="C2" s="192"/>
      <c r="D2" s="192"/>
      <c r="E2" s="192"/>
      <c r="F2" s="192"/>
      <c r="G2" s="192"/>
      <c r="H2" s="192"/>
      <c r="I2" s="160"/>
      <c r="J2" s="160"/>
      <c r="K2" s="160"/>
    </row>
    <row r="3" spans="1:11" s="107" customFormat="1" ht="18.75" x14ac:dyDescent="0.3">
      <c r="A3" s="191" t="s">
        <v>49</v>
      </c>
      <c r="B3" s="192"/>
      <c r="C3" s="192"/>
      <c r="D3" s="192"/>
      <c r="E3" s="192"/>
      <c r="F3" s="192"/>
      <c r="G3" s="192"/>
      <c r="H3" s="192"/>
      <c r="I3" s="191"/>
      <c r="J3" s="192"/>
      <c r="K3" s="192"/>
    </row>
    <row r="4" spans="1:11" s="107" customFormat="1" ht="18.75" x14ac:dyDescent="0.3">
      <c r="A4" s="191" t="s">
        <v>50</v>
      </c>
      <c r="B4" s="192"/>
      <c r="C4" s="192"/>
      <c r="D4" s="192"/>
      <c r="E4" s="192"/>
      <c r="F4" s="192"/>
      <c r="G4" s="192"/>
      <c r="H4" s="192"/>
      <c r="I4" s="191"/>
      <c r="J4" s="192"/>
      <c r="K4" s="192"/>
    </row>
    <row r="5" spans="1:11" s="25" customFormat="1" ht="15.75" x14ac:dyDescent="0.25">
      <c r="A5" s="189">
        <f>+DATA!D4</f>
        <v>0</v>
      </c>
      <c r="B5" s="190"/>
      <c r="C5" s="190"/>
      <c r="D5" s="190"/>
      <c r="E5" s="190"/>
      <c r="F5" s="190"/>
      <c r="G5" s="190"/>
      <c r="H5" s="190"/>
      <c r="I5" s="111"/>
      <c r="J5" s="112"/>
      <c r="K5" s="112"/>
    </row>
    <row r="6" spans="1:11" s="110" customFormat="1" ht="21" x14ac:dyDescent="0.3">
      <c r="A6" s="184">
        <f>+DATA!D6</f>
        <v>0</v>
      </c>
      <c r="B6" s="185"/>
      <c r="C6" s="185"/>
      <c r="D6" s="185"/>
      <c r="E6" s="185"/>
      <c r="F6" s="185"/>
      <c r="G6" s="185"/>
      <c r="H6" s="185"/>
      <c r="I6" s="108"/>
      <c r="J6" s="108"/>
      <c r="K6" s="109"/>
    </row>
    <row r="7" spans="1:11" ht="19.899999999999999" customHeight="1" x14ac:dyDescent="0.25">
      <c r="A7" s="186">
        <f>+DATA!H1</f>
        <v>0</v>
      </c>
      <c r="B7" s="187"/>
      <c r="C7" s="187"/>
      <c r="D7" s="187"/>
      <c r="E7" s="187"/>
      <c r="F7" s="187"/>
      <c r="G7" s="187"/>
      <c r="H7" s="188"/>
      <c r="K7" s="1"/>
    </row>
    <row r="8" spans="1:11" ht="15" x14ac:dyDescent="0.25">
      <c r="A8" s="50"/>
      <c r="D8" s="63"/>
      <c r="E8" s="49"/>
    </row>
    <row r="9" spans="1:11" ht="15" x14ac:dyDescent="0.25">
      <c r="A9" s="68">
        <v>1</v>
      </c>
      <c r="B9" s="2" t="s">
        <v>144</v>
      </c>
      <c r="D9" s="63"/>
      <c r="E9" s="49"/>
      <c r="F9" s="106">
        <f>+DATA!D11</f>
        <v>0</v>
      </c>
    </row>
    <row r="10" spans="1:11" ht="15" x14ac:dyDescent="0.25">
      <c r="A10" s="68">
        <v>2</v>
      </c>
      <c r="B10" s="2" t="s">
        <v>145</v>
      </c>
      <c r="D10" s="63"/>
      <c r="E10" s="49"/>
      <c r="F10" s="106">
        <f>+DATA!D12</f>
        <v>0</v>
      </c>
    </row>
    <row r="11" spans="1:11" ht="15" x14ac:dyDescent="0.25">
      <c r="A11" s="68">
        <v>3</v>
      </c>
      <c r="B11" s="2" t="s">
        <v>146</v>
      </c>
      <c r="D11" s="63"/>
      <c r="E11" s="49" t="s">
        <v>35</v>
      </c>
      <c r="F11" s="105">
        <f>DATA!H16</f>
        <v>0</v>
      </c>
    </row>
    <row r="12" spans="1:11" ht="15" x14ac:dyDescent="0.25">
      <c r="A12" s="68">
        <v>4</v>
      </c>
      <c r="B12" s="2" t="s">
        <v>147</v>
      </c>
      <c r="D12" s="63"/>
      <c r="E12" s="49" t="s">
        <v>35</v>
      </c>
      <c r="F12" s="67">
        <f>DATA!D30+DATA!D34</f>
        <v>0</v>
      </c>
      <c r="H12" s="97"/>
    </row>
    <row r="13" spans="1:11" ht="15" x14ac:dyDescent="0.25">
      <c r="A13" s="68">
        <v>5</v>
      </c>
      <c r="B13" s="2" t="s">
        <v>148</v>
      </c>
      <c r="D13" s="63"/>
      <c r="E13" s="49" t="s">
        <v>35</v>
      </c>
      <c r="F13" s="65">
        <f>DATA!H30+DATA!H32+DATA!H34+DATA!H37+DATA!H40</f>
        <v>0</v>
      </c>
    </row>
    <row r="14" spans="1:11" ht="15" x14ac:dyDescent="0.25">
      <c r="A14" s="68">
        <v>6</v>
      </c>
      <c r="B14" s="2" t="s">
        <v>149</v>
      </c>
      <c r="D14" s="63"/>
      <c r="E14" s="49"/>
      <c r="F14" s="67">
        <f>DATA!H30+DATA!H34</f>
        <v>0</v>
      </c>
    </row>
    <row r="15" spans="1:11" ht="15" x14ac:dyDescent="0.25">
      <c r="A15" s="68">
        <v>7</v>
      </c>
      <c r="B15" s="2" t="s">
        <v>150</v>
      </c>
      <c r="D15" s="63"/>
      <c r="E15" s="157">
        <f>+DATA!H50+DATA!H51</f>
        <v>0</v>
      </c>
      <c r="F15" s="155">
        <f>IF(E15&lt;0,0,E15)</f>
        <v>0</v>
      </c>
    </row>
    <row r="16" spans="1:11" ht="15" x14ac:dyDescent="0.25">
      <c r="A16" s="68">
        <v>8</v>
      </c>
      <c r="B16" s="2" t="s">
        <v>151</v>
      </c>
      <c r="D16" s="63"/>
      <c r="E16" s="49"/>
      <c r="F16" s="67">
        <f>DATA!D32+DATA!D37+DATA!D40</f>
        <v>0</v>
      </c>
    </row>
    <row r="17" spans="1:6" ht="15" x14ac:dyDescent="0.25">
      <c r="A17" s="68">
        <v>9</v>
      </c>
      <c r="B17" s="2" t="s">
        <v>152</v>
      </c>
      <c r="D17" s="63"/>
      <c r="E17" s="49"/>
      <c r="F17" s="67">
        <f>DATA!H32+DATA!H37+DATA!H40</f>
        <v>0</v>
      </c>
    </row>
    <row r="18" spans="1:6" ht="15" x14ac:dyDescent="0.25">
      <c r="A18" s="49" t="s">
        <v>35</v>
      </c>
      <c r="D18" s="63"/>
      <c r="E18" s="49"/>
    </row>
    <row r="19" spans="1:6" x14ac:dyDescent="0.2">
      <c r="A19" s="51" t="s">
        <v>51</v>
      </c>
      <c r="B19" s="3" t="s">
        <v>153</v>
      </c>
      <c r="C19" s="3"/>
      <c r="D19" s="66"/>
      <c r="E19" s="49"/>
    </row>
    <row r="20" spans="1:6" ht="15" x14ac:dyDescent="0.25">
      <c r="A20" s="49"/>
      <c r="D20" s="63"/>
      <c r="E20" s="49"/>
    </row>
    <row r="21" spans="1:6" ht="15" x14ac:dyDescent="0.25">
      <c r="A21" s="49"/>
      <c r="B21" s="65">
        <f>SUM(F12)</f>
        <v>0</v>
      </c>
      <c r="C21" s="2" t="s">
        <v>52</v>
      </c>
      <c r="D21" s="75">
        <f>SUM(F9)</f>
        <v>0</v>
      </c>
      <c r="E21" s="49" t="s">
        <v>53</v>
      </c>
      <c r="F21" s="65">
        <f>SUM(B21)/100*D21</f>
        <v>0</v>
      </c>
    </row>
    <row r="22" spans="1:6" x14ac:dyDescent="0.2">
      <c r="A22" s="50"/>
      <c r="B22" s="57">
        <v>4</v>
      </c>
      <c r="C22" s="78"/>
      <c r="D22" s="64">
        <v>1</v>
      </c>
      <c r="E22" s="30"/>
      <c r="F22" s="57" t="s">
        <v>154</v>
      </c>
    </row>
    <row r="23" spans="1:6" ht="15" x14ac:dyDescent="0.25">
      <c r="A23" s="50"/>
      <c r="D23" s="63"/>
      <c r="E23" s="49"/>
    </row>
    <row r="24" spans="1:6" ht="15" x14ac:dyDescent="0.25">
      <c r="A24" s="50"/>
      <c r="B24" s="62">
        <f>SUM(F21)</f>
        <v>0</v>
      </c>
      <c r="C24" s="50" t="s">
        <v>54</v>
      </c>
      <c r="D24" s="65">
        <f>SUM(F14-F15)</f>
        <v>0</v>
      </c>
      <c r="E24" s="49" t="s">
        <v>55</v>
      </c>
      <c r="F24" s="85" t="e">
        <f>ROUNDUP(F26,3)</f>
        <v>#DIV/0!</v>
      </c>
    </row>
    <row r="25" spans="1:6" x14ac:dyDescent="0.2">
      <c r="A25" s="50"/>
      <c r="B25" s="57" t="s">
        <v>56</v>
      </c>
      <c r="C25" s="78"/>
      <c r="D25" s="104" t="s">
        <v>57</v>
      </c>
      <c r="E25" s="30"/>
      <c r="F25" s="57" t="s">
        <v>58</v>
      </c>
    </row>
    <row r="26" spans="1:6" ht="15" x14ac:dyDescent="0.25">
      <c r="A26" s="50"/>
      <c r="D26" s="63"/>
      <c r="E26" s="49"/>
      <c r="F26" s="79" t="e">
        <f>SUM(B24)/D24*100</f>
        <v>#DIV/0!</v>
      </c>
    </row>
    <row r="27" spans="1:6" ht="15" x14ac:dyDescent="0.25">
      <c r="A27" s="50"/>
      <c r="B27" s="103" t="s">
        <v>59</v>
      </c>
      <c r="D27" s="63"/>
      <c r="E27" s="49"/>
    </row>
    <row r="28" spans="1:6" ht="15" x14ac:dyDescent="0.25">
      <c r="A28" s="50"/>
      <c r="D28" s="63"/>
      <c r="E28" s="49"/>
    </row>
    <row r="29" spans="1:6" ht="15" x14ac:dyDescent="0.25">
      <c r="A29" s="50"/>
      <c r="B29" s="65">
        <f>SUM(F13)</f>
        <v>0</v>
      </c>
      <c r="C29" s="2" t="s">
        <v>52</v>
      </c>
      <c r="D29" s="102" t="e">
        <f>SUM(F24)</f>
        <v>#DIV/0!</v>
      </c>
      <c r="E29" s="49" t="s">
        <v>53</v>
      </c>
      <c r="F29" s="67" t="e">
        <f>SUM(B29/100)*D29</f>
        <v>#DIV/0!</v>
      </c>
    </row>
    <row r="30" spans="1:6" x14ac:dyDescent="0.2">
      <c r="A30" s="50"/>
      <c r="B30" s="57">
        <v>5</v>
      </c>
      <c r="C30" s="78"/>
      <c r="D30" s="101" t="s">
        <v>60</v>
      </c>
      <c r="E30" s="30"/>
      <c r="F30" s="100" t="s">
        <v>155</v>
      </c>
    </row>
    <row r="31" spans="1:6" ht="15" x14ac:dyDescent="0.25">
      <c r="A31" s="50"/>
      <c r="B31" s="79"/>
      <c r="D31" s="99"/>
      <c r="E31" s="49"/>
      <c r="F31" s="79"/>
    </row>
    <row r="32" spans="1:6" ht="15" x14ac:dyDescent="0.25">
      <c r="A32" s="50"/>
      <c r="B32" s="65">
        <f>SUM(F12)</f>
        <v>0</v>
      </c>
      <c r="C32" s="2" t="s">
        <v>52</v>
      </c>
      <c r="D32" s="96">
        <f>SUM(F9)</f>
        <v>0</v>
      </c>
      <c r="E32" s="49" t="s">
        <v>53</v>
      </c>
      <c r="F32" s="65">
        <f>B32/100*D32</f>
        <v>0</v>
      </c>
    </row>
    <row r="33" spans="1:9" x14ac:dyDescent="0.2">
      <c r="A33" s="50"/>
      <c r="B33" s="57">
        <v>4</v>
      </c>
      <c r="C33" s="78"/>
      <c r="D33" s="64">
        <v>1</v>
      </c>
      <c r="E33" s="30"/>
      <c r="F33" s="57" t="s">
        <v>156</v>
      </c>
      <c r="I33" s="97"/>
    </row>
    <row r="34" spans="1:9" x14ac:dyDescent="0.2">
      <c r="A34" s="50"/>
      <c r="B34" s="98"/>
      <c r="D34" s="97">
        <f>A30-A39</f>
        <v>0</v>
      </c>
      <c r="E34" s="49"/>
      <c r="F34" s="79"/>
    </row>
    <row r="35" spans="1:9" ht="15" x14ac:dyDescent="0.25">
      <c r="A35" s="50"/>
      <c r="B35" s="65">
        <f>SUM(F16)</f>
        <v>0</v>
      </c>
      <c r="C35" s="2" t="s">
        <v>52</v>
      </c>
      <c r="D35" s="96">
        <f>SUM(F10)</f>
        <v>0</v>
      </c>
      <c r="E35" s="49" t="s">
        <v>53</v>
      </c>
      <c r="F35" s="65">
        <f>B35/100*D35</f>
        <v>0</v>
      </c>
    </row>
    <row r="36" spans="1:9" x14ac:dyDescent="0.2">
      <c r="A36" s="50"/>
      <c r="B36" s="57">
        <v>8</v>
      </c>
      <c r="C36" s="78"/>
      <c r="D36" s="64">
        <v>2</v>
      </c>
      <c r="E36" s="30"/>
      <c r="F36" s="57" t="s">
        <v>157</v>
      </c>
    </row>
    <row r="37" spans="1:9" x14ac:dyDescent="0.2">
      <c r="B37" s="95" t="s">
        <v>62</v>
      </c>
      <c r="C37" s="94"/>
      <c r="D37" s="93" t="e">
        <f>F29-F38</f>
        <v>#DIV/0!</v>
      </c>
      <c r="E37" s="92"/>
      <c r="F37" s="91"/>
    </row>
    <row r="38" spans="1:9" ht="13.5" thickBot="1" x14ac:dyDescent="0.25">
      <c r="D38" s="25" t="s">
        <v>158</v>
      </c>
      <c r="E38" s="79"/>
      <c r="F38" s="90">
        <f>SUM(F32+F35)</f>
        <v>0</v>
      </c>
    </row>
    <row r="39" spans="1:9" x14ac:dyDescent="0.2">
      <c r="E39" s="79"/>
    </row>
    <row r="40" spans="1:9" x14ac:dyDescent="0.2">
      <c r="E40" s="79"/>
    </row>
    <row r="41" spans="1:9" x14ac:dyDescent="0.2">
      <c r="B41" s="86">
        <f>SUM(F38)</f>
        <v>0</v>
      </c>
      <c r="C41" s="79" t="s">
        <v>63</v>
      </c>
      <c r="D41" s="86">
        <f>SUM(F13)</f>
        <v>0</v>
      </c>
      <c r="E41" s="79" t="s">
        <v>64</v>
      </c>
      <c r="F41" s="87" t="e">
        <f>ROUNDUP(F43,3)</f>
        <v>#DIV/0!</v>
      </c>
    </row>
    <row r="42" spans="1:9" x14ac:dyDescent="0.2">
      <c r="B42" s="78" t="s">
        <v>61</v>
      </c>
      <c r="C42" s="78"/>
      <c r="D42" s="57">
        <v>5</v>
      </c>
      <c r="E42" s="57"/>
      <c r="F42" s="89" t="s">
        <v>65</v>
      </c>
    </row>
    <row r="43" spans="1:9" x14ac:dyDescent="0.2">
      <c r="E43" s="79"/>
      <c r="F43" s="88" t="e">
        <f>SUM(B41/D41)*100</f>
        <v>#DIV/0!</v>
      </c>
      <c r="H43" s="156"/>
    </row>
    <row r="44" spans="1:9" x14ac:dyDescent="0.2">
      <c r="A44" s="3" t="s">
        <v>66</v>
      </c>
      <c r="E44" s="79"/>
      <c r="H44" s="156"/>
    </row>
    <row r="45" spans="1:9" x14ac:dyDescent="0.2">
      <c r="E45" s="79"/>
      <c r="H45" s="156"/>
    </row>
    <row r="46" spans="1:9" ht="15" x14ac:dyDescent="0.25">
      <c r="B46" s="86">
        <f>SUM(F14-F15)</f>
        <v>0</v>
      </c>
      <c r="C46" s="2" t="s">
        <v>52</v>
      </c>
      <c r="D46" s="87" t="e">
        <f>IF(F41&gt;F24,F41,F24)</f>
        <v>#DIV/0!</v>
      </c>
      <c r="E46" s="79" t="s">
        <v>67</v>
      </c>
      <c r="F46" s="62" t="e">
        <f>SUM(B46)/100*D46</f>
        <v>#DIV/0!</v>
      </c>
      <c r="H46" s="156"/>
    </row>
    <row r="47" spans="1:9" x14ac:dyDescent="0.2">
      <c r="B47" s="57" t="s">
        <v>57</v>
      </c>
      <c r="C47" s="57"/>
      <c r="D47" s="57" t="s">
        <v>68</v>
      </c>
      <c r="E47" s="57"/>
      <c r="F47" s="57" t="s">
        <v>69</v>
      </c>
      <c r="H47" s="156"/>
    </row>
    <row r="48" spans="1:9" x14ac:dyDescent="0.2">
      <c r="E48" s="79"/>
      <c r="F48" s="2" t="s">
        <v>35</v>
      </c>
      <c r="H48" s="156"/>
    </row>
    <row r="49" spans="1:8" x14ac:dyDescent="0.2">
      <c r="B49" s="86" t="e">
        <f>SUM(F46)</f>
        <v>#DIV/0!</v>
      </c>
      <c r="C49" s="2" t="s">
        <v>70</v>
      </c>
      <c r="D49" s="86">
        <f>SUM(B46)</f>
        <v>0</v>
      </c>
      <c r="E49" s="79" t="s">
        <v>71</v>
      </c>
      <c r="F49" s="85" t="e">
        <f>ROUNDDOWN(F51,3)</f>
        <v>#DIV/0!</v>
      </c>
      <c r="H49" s="156"/>
    </row>
    <row r="50" spans="1:8" x14ac:dyDescent="0.2">
      <c r="B50" s="57" t="s">
        <v>69</v>
      </c>
      <c r="C50" s="78"/>
      <c r="D50" s="57" t="s">
        <v>57</v>
      </c>
      <c r="E50" s="57"/>
      <c r="F50" s="78" t="s">
        <v>72</v>
      </c>
      <c r="H50" s="156"/>
    </row>
    <row r="51" spans="1:8" x14ac:dyDescent="0.2">
      <c r="E51" s="79"/>
      <c r="F51" s="84" t="e">
        <f>SUM(F46*1.04)/D49*100</f>
        <v>#DIV/0!</v>
      </c>
      <c r="H51" s="156"/>
    </row>
    <row r="52" spans="1:8" x14ac:dyDescent="0.2">
      <c r="E52" s="79"/>
      <c r="H52" s="156"/>
    </row>
    <row r="53" spans="1:8" ht="13.5" thickBot="1" x14ac:dyDescent="0.25">
      <c r="B53" s="3" t="s">
        <v>0</v>
      </c>
      <c r="C53" s="27" t="s">
        <v>73</v>
      </c>
      <c r="D53" s="83"/>
      <c r="E53" s="79"/>
      <c r="H53" s="156"/>
    </row>
    <row r="54" spans="1:8" ht="15.75" thickBot="1" x14ac:dyDescent="0.3">
      <c r="B54" s="15">
        <f>DATA!H46+DATA!H48</f>
        <v>0</v>
      </c>
      <c r="C54" s="79" t="s">
        <v>74</v>
      </c>
      <c r="D54" s="82">
        <f>+DATA!D8</f>
        <v>0</v>
      </c>
      <c r="E54" s="79" t="s">
        <v>75</v>
      </c>
      <c r="F54" s="81">
        <f>SUM(B54*D54)/100</f>
        <v>0</v>
      </c>
      <c r="H54" s="156"/>
    </row>
    <row r="55" spans="1:8" x14ac:dyDescent="0.2">
      <c r="B55" s="26" t="s">
        <v>76</v>
      </c>
      <c r="D55" s="26" t="s">
        <v>77</v>
      </c>
      <c r="E55" s="79"/>
      <c r="F55" s="26" t="s">
        <v>78</v>
      </c>
      <c r="H55" s="156"/>
    </row>
    <row r="56" spans="1:8" x14ac:dyDescent="0.2">
      <c r="A56" s="80" t="s">
        <v>79</v>
      </c>
      <c r="E56" s="79"/>
      <c r="H56" s="156"/>
    </row>
    <row r="57" spans="1:8" x14ac:dyDescent="0.2">
      <c r="H57" s="156"/>
    </row>
  </sheetData>
  <sheetProtection algorithmName="SHA-512" hashValue="JymZt3j8B1RTrOmUY6H5jwnpcdZ0cBREkv2+zHpmWHgu8K0xY95DSRslYeglp6GwkVo7+aeuGcOKn2NG/jVA9A==" saltValue="/syMO7GIAwZuSN5yuchaAA==" spinCount="100000" sheet="1" selectLockedCells="1"/>
  <mergeCells count="8">
    <mergeCell ref="I3:K3"/>
    <mergeCell ref="A4:H4"/>
    <mergeCell ref="I4:K4"/>
    <mergeCell ref="A6:H6"/>
    <mergeCell ref="A7:H7"/>
    <mergeCell ref="A5:H5"/>
    <mergeCell ref="A2:H2"/>
    <mergeCell ref="A3:H3"/>
  </mergeCells>
  <conditionalFormatting sqref="D37">
    <cfRule type="cellIs" dxfId="0" priority="1" stopIfTrue="1" operator="between">
      <formula>0</formula>
      <formula>-10000000</formula>
    </cfRule>
  </conditionalFormatting>
  <printOptions horizontalCentered="1"/>
  <pageMargins left="0.5" right="0" top="0.25" bottom="0" header="0.3" footer="0"/>
  <pageSetup scale="87" orientation="portrait" r:id="rId1"/>
  <headerFooter alignWithMargins="0">
    <oddHeader>&amp;R&amp;9LF 2009EV - Rev. 06/2021</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62"/>
  <sheetViews>
    <sheetView zoomScaleNormal="100" workbookViewId="0">
      <selection activeCell="F11" sqref="F11"/>
    </sheetView>
  </sheetViews>
  <sheetFormatPr defaultColWidth="8.85546875" defaultRowHeight="12.75" x14ac:dyDescent="0.2"/>
  <cols>
    <col min="1" max="1" width="8.85546875" style="2"/>
    <col min="2" max="2" width="14.28515625" style="2" customWidth="1"/>
    <col min="3" max="3" width="8.85546875" style="2"/>
    <col min="4" max="4" width="21.42578125" style="2" customWidth="1"/>
    <col min="5" max="5" width="8.85546875" style="2"/>
    <col min="6" max="6" width="21.140625" style="2" customWidth="1"/>
    <col min="7" max="16384" width="8.85546875" style="2"/>
  </cols>
  <sheetData>
    <row r="1" spans="1:9" ht="48" customHeight="1" x14ac:dyDescent="0.2"/>
    <row r="2" spans="1:9" s="107" customFormat="1" ht="18.75" x14ac:dyDescent="0.3">
      <c r="A2" s="191" t="s">
        <v>48</v>
      </c>
      <c r="B2" s="192"/>
      <c r="C2" s="192"/>
      <c r="D2" s="192"/>
      <c r="E2" s="192"/>
      <c r="F2" s="192"/>
      <c r="G2" s="160"/>
    </row>
    <row r="3" spans="1:9" s="107" customFormat="1" ht="18.75" x14ac:dyDescent="0.3">
      <c r="A3" s="191" t="s">
        <v>49</v>
      </c>
      <c r="B3" s="192"/>
      <c r="C3" s="192"/>
      <c r="D3" s="192"/>
      <c r="E3" s="192"/>
      <c r="F3" s="192"/>
      <c r="G3" s="161"/>
    </row>
    <row r="4" spans="1:9" s="107" customFormat="1" ht="18.75" x14ac:dyDescent="0.3">
      <c r="A4" s="191" t="s">
        <v>80</v>
      </c>
      <c r="B4" s="192"/>
      <c r="C4" s="192"/>
      <c r="D4" s="192"/>
      <c r="E4" s="192"/>
      <c r="F4" s="192"/>
      <c r="G4" s="161"/>
    </row>
    <row r="5" spans="1:9" s="25" customFormat="1" ht="15.75" x14ac:dyDescent="0.25">
      <c r="A5" s="197">
        <f>+REAL!A5</f>
        <v>0</v>
      </c>
      <c r="B5" s="198"/>
      <c r="C5" s="198"/>
      <c r="D5" s="198"/>
      <c r="E5" s="198"/>
      <c r="F5" s="198"/>
      <c r="G5" s="111"/>
      <c r="H5" s="112"/>
      <c r="I5" s="112"/>
    </row>
    <row r="6" spans="1:9" s="110" customFormat="1" ht="21" x14ac:dyDescent="0.3">
      <c r="A6" s="193">
        <f>+REAL!A6</f>
        <v>0</v>
      </c>
      <c r="B6" s="194"/>
      <c r="C6" s="194"/>
      <c r="D6" s="194"/>
      <c r="E6" s="194"/>
      <c r="F6" s="194"/>
      <c r="G6" s="109"/>
    </row>
    <row r="7" spans="1:9" ht="19.899999999999999" customHeight="1" x14ac:dyDescent="0.25">
      <c r="A7" s="195">
        <f>+REAL!A7</f>
        <v>0</v>
      </c>
      <c r="B7" s="196"/>
      <c r="C7" s="196"/>
      <c r="D7" s="196"/>
      <c r="E7" s="196"/>
      <c r="F7" s="196"/>
      <c r="G7" s="1"/>
    </row>
    <row r="8" spans="1:9" ht="15" x14ac:dyDescent="0.25">
      <c r="A8" s="50"/>
      <c r="C8" s="50"/>
      <c r="D8" s="63"/>
      <c r="E8" s="49"/>
    </row>
    <row r="9" spans="1:9" ht="15" x14ac:dyDescent="0.25">
      <c r="A9" s="68">
        <v>1</v>
      </c>
      <c r="B9" s="2" t="s">
        <v>144</v>
      </c>
      <c r="C9" s="50"/>
      <c r="D9" s="63"/>
      <c r="E9" s="49"/>
      <c r="F9" s="69">
        <f>REAL!F9</f>
        <v>0</v>
      </c>
    </row>
    <row r="10" spans="1:9" ht="15" x14ac:dyDescent="0.25">
      <c r="A10" s="68">
        <v>2</v>
      </c>
      <c r="B10" s="2" t="s">
        <v>145</v>
      </c>
      <c r="C10" s="50"/>
      <c r="D10" s="63"/>
      <c r="E10" s="49"/>
      <c r="F10" s="69">
        <f>REAL!F10</f>
        <v>0</v>
      </c>
    </row>
    <row r="11" spans="1:9" ht="15" x14ac:dyDescent="0.25">
      <c r="A11" s="68">
        <v>3</v>
      </c>
      <c r="B11" s="2" t="s">
        <v>159</v>
      </c>
      <c r="C11" s="50"/>
      <c r="D11" s="63"/>
      <c r="E11" s="49" t="s">
        <v>35</v>
      </c>
      <c r="F11" s="162"/>
    </row>
    <row r="12" spans="1:9" ht="15" x14ac:dyDescent="0.25">
      <c r="A12" s="68">
        <v>4</v>
      </c>
      <c r="B12" s="2" t="s">
        <v>147</v>
      </c>
      <c r="C12" s="50"/>
      <c r="D12" s="63"/>
      <c r="E12" s="49" t="s">
        <v>35</v>
      </c>
      <c r="F12" s="67">
        <f>REAL!F12</f>
        <v>0</v>
      </c>
    </row>
    <row r="13" spans="1:9" ht="15" x14ac:dyDescent="0.25">
      <c r="A13" s="68">
        <v>5</v>
      </c>
      <c r="B13" s="2" t="s">
        <v>160</v>
      </c>
      <c r="C13" s="50"/>
      <c r="D13" s="63"/>
      <c r="E13" s="49" t="s">
        <v>35</v>
      </c>
      <c r="F13" s="65">
        <f>REAL!F14</f>
        <v>0</v>
      </c>
    </row>
    <row r="14" spans="1:9" ht="15" x14ac:dyDescent="0.25">
      <c r="A14" s="68">
        <v>6</v>
      </c>
      <c r="B14" s="2" t="s">
        <v>161</v>
      </c>
      <c r="C14" s="50"/>
      <c r="D14" s="63"/>
      <c r="E14" s="49"/>
      <c r="F14" s="67">
        <f>REAL!F16</f>
        <v>0</v>
      </c>
    </row>
    <row r="15" spans="1:9" ht="15" x14ac:dyDescent="0.25">
      <c r="A15" s="68">
        <v>7</v>
      </c>
      <c r="B15" s="2" t="s">
        <v>152</v>
      </c>
      <c r="C15" s="50"/>
      <c r="D15" s="63"/>
      <c r="E15" s="49"/>
      <c r="F15" s="67">
        <f>REAL!F17</f>
        <v>0</v>
      </c>
    </row>
    <row r="16" spans="1:9" ht="5.25" customHeight="1" x14ac:dyDescent="0.25">
      <c r="A16" s="49" t="s">
        <v>35</v>
      </c>
      <c r="C16" s="49"/>
      <c r="D16" s="63"/>
      <c r="E16" s="49"/>
    </row>
    <row r="17" spans="1:6" x14ac:dyDescent="0.2">
      <c r="A17" s="51" t="s">
        <v>51</v>
      </c>
      <c r="B17" s="3" t="s">
        <v>81</v>
      </c>
      <c r="C17" s="51"/>
      <c r="D17" s="66"/>
      <c r="E17" s="49"/>
    </row>
    <row r="18" spans="1:6" ht="6" customHeight="1" x14ac:dyDescent="0.25">
      <c r="A18" s="49"/>
      <c r="C18" s="49"/>
      <c r="D18" s="63"/>
      <c r="E18" s="49"/>
    </row>
    <row r="19" spans="1:6" ht="15" x14ac:dyDescent="0.25">
      <c r="A19" s="49"/>
      <c r="B19" s="65">
        <f>SUM(F13)</f>
        <v>0</v>
      </c>
      <c r="C19" s="49" t="s">
        <v>52</v>
      </c>
      <c r="D19" s="61">
        <f>F11</f>
        <v>0</v>
      </c>
      <c r="E19" s="49" t="s">
        <v>53</v>
      </c>
      <c r="F19" s="65">
        <f>SUM(B19)/100*D19</f>
        <v>0</v>
      </c>
    </row>
    <row r="20" spans="1:6" x14ac:dyDescent="0.2">
      <c r="A20" s="50"/>
      <c r="B20" s="57">
        <v>5</v>
      </c>
      <c r="C20" s="30"/>
      <c r="D20" s="64" t="s">
        <v>82</v>
      </c>
      <c r="E20" s="30"/>
      <c r="F20" s="57" t="s">
        <v>162</v>
      </c>
    </row>
    <row r="21" spans="1:6" ht="15" x14ac:dyDescent="0.25">
      <c r="A21" s="50"/>
      <c r="C21" s="49"/>
      <c r="D21" s="63"/>
      <c r="E21" s="49"/>
    </row>
    <row r="22" spans="1:6" ht="15" x14ac:dyDescent="0.25">
      <c r="A22" s="50"/>
      <c r="B22" s="62">
        <f>SUM(F12)</f>
        <v>0</v>
      </c>
      <c r="C22" s="49" t="s">
        <v>52</v>
      </c>
      <c r="D22" s="61">
        <f>SUM(F9)</f>
        <v>0</v>
      </c>
      <c r="E22" s="49" t="s">
        <v>53</v>
      </c>
      <c r="F22" s="60">
        <f>SUM(B22)/100*D22</f>
        <v>0</v>
      </c>
    </row>
    <row r="23" spans="1:6" x14ac:dyDescent="0.2">
      <c r="A23" s="50"/>
      <c r="B23" s="57">
        <v>4</v>
      </c>
      <c r="C23" s="30"/>
      <c r="D23" s="30">
        <v>1</v>
      </c>
      <c r="E23" s="30"/>
      <c r="F23" s="57" t="s">
        <v>163</v>
      </c>
    </row>
    <row r="24" spans="1:6" x14ac:dyDescent="0.2">
      <c r="A24" s="50"/>
      <c r="B24" s="57"/>
      <c r="C24" s="30"/>
      <c r="D24" s="30"/>
      <c r="E24" s="30"/>
      <c r="F24" s="57"/>
    </row>
    <row r="25" spans="1:6" x14ac:dyDescent="0.2">
      <c r="A25" s="50"/>
      <c r="B25" s="53">
        <f>SUM(F19)</f>
        <v>0</v>
      </c>
      <c r="C25" s="59" t="s">
        <v>83</v>
      </c>
      <c r="D25" s="53">
        <f>SUM(F22)</f>
        <v>0</v>
      </c>
      <c r="E25" s="49" t="s">
        <v>53</v>
      </c>
      <c r="F25" s="53">
        <f>SUM(B25-D25)</f>
        <v>0</v>
      </c>
    </row>
    <row r="26" spans="1:6" x14ac:dyDescent="0.2">
      <c r="A26" s="50"/>
      <c r="B26" s="57" t="s">
        <v>56</v>
      </c>
      <c r="C26" s="30"/>
      <c r="D26" s="30" t="s">
        <v>69</v>
      </c>
      <c r="E26" s="30"/>
      <c r="F26" s="58" t="s">
        <v>84</v>
      </c>
    </row>
    <row r="27" spans="1:6" x14ac:dyDescent="0.2">
      <c r="A27" s="50"/>
      <c r="B27" s="57"/>
      <c r="C27" s="30"/>
      <c r="D27" s="30"/>
      <c r="E27" s="30"/>
      <c r="F27" s="21"/>
    </row>
    <row r="28" spans="1:6" x14ac:dyDescent="0.2">
      <c r="A28" s="50"/>
      <c r="B28" s="53">
        <f>SUM(F25)</f>
        <v>0</v>
      </c>
      <c r="C28" s="30" t="s">
        <v>85</v>
      </c>
      <c r="D28" s="53">
        <f>SUM(F22)</f>
        <v>0</v>
      </c>
      <c r="E28" s="30"/>
      <c r="F28" s="52" t="e">
        <f>SUM(B28/D28)</f>
        <v>#DIV/0!</v>
      </c>
    </row>
    <row r="29" spans="1:6" x14ac:dyDescent="0.2">
      <c r="A29" s="50"/>
      <c r="B29" s="57" t="s">
        <v>86</v>
      </c>
      <c r="C29" s="56"/>
      <c r="D29" s="30" t="s">
        <v>69</v>
      </c>
      <c r="E29" s="30"/>
      <c r="F29" s="21" t="s">
        <v>87</v>
      </c>
    </row>
    <row r="30" spans="1:6" x14ac:dyDescent="0.2">
      <c r="A30" s="50"/>
      <c r="B30" s="57"/>
      <c r="C30" s="56"/>
      <c r="D30" s="30"/>
      <c r="E30" s="30"/>
      <c r="F30" s="21"/>
    </row>
    <row r="31" spans="1:6" x14ac:dyDescent="0.2">
      <c r="A31" s="51" t="s">
        <v>88</v>
      </c>
      <c r="B31" s="3" t="s">
        <v>89</v>
      </c>
      <c r="C31" s="56"/>
      <c r="D31" s="30"/>
      <c r="E31" s="30"/>
      <c r="F31" s="21"/>
    </row>
    <row r="32" spans="1:6" x14ac:dyDescent="0.2">
      <c r="A32" s="50"/>
      <c r="B32" s="57"/>
      <c r="C32" s="56"/>
      <c r="D32" s="30"/>
      <c r="E32" s="30"/>
      <c r="F32" s="21"/>
    </row>
    <row r="33" spans="1:6" x14ac:dyDescent="0.2">
      <c r="A33" s="50"/>
      <c r="B33" s="53">
        <f>SUM(F15)</f>
        <v>0</v>
      </c>
      <c r="C33" s="50" t="s">
        <v>52</v>
      </c>
      <c r="D33" s="55">
        <f>F11</f>
        <v>0</v>
      </c>
      <c r="E33" s="49" t="s">
        <v>53</v>
      </c>
      <c r="F33" s="53">
        <f>SUM(B33)/100*D33</f>
        <v>0</v>
      </c>
    </row>
    <row r="34" spans="1:6" x14ac:dyDescent="0.2">
      <c r="A34" s="50"/>
      <c r="B34" s="48">
        <v>7</v>
      </c>
      <c r="C34" s="50"/>
      <c r="D34" s="48" t="s">
        <v>82</v>
      </c>
      <c r="E34" s="49"/>
      <c r="F34" s="48" t="s">
        <v>164</v>
      </c>
    </row>
    <row r="35" spans="1:6" x14ac:dyDescent="0.2">
      <c r="A35" s="50"/>
      <c r="B35" s="48"/>
      <c r="C35" s="50"/>
      <c r="D35" s="48"/>
      <c r="E35" s="49"/>
      <c r="F35" s="48"/>
    </row>
    <row r="36" spans="1:6" x14ac:dyDescent="0.2">
      <c r="A36" s="50"/>
      <c r="B36" s="53">
        <f>SUM(F14)</f>
        <v>0</v>
      </c>
      <c r="C36" s="50" t="s">
        <v>52</v>
      </c>
      <c r="D36" s="54">
        <f>SUM(F10)</f>
        <v>0</v>
      </c>
      <c r="E36" s="49" t="s">
        <v>53</v>
      </c>
      <c r="F36" s="53">
        <f>SUM(B36)/100*D36</f>
        <v>0</v>
      </c>
    </row>
    <row r="37" spans="1:6" x14ac:dyDescent="0.2">
      <c r="A37" s="50"/>
      <c r="B37" s="48" t="s">
        <v>90</v>
      </c>
      <c r="C37" s="50"/>
      <c r="D37" s="48" t="s">
        <v>91</v>
      </c>
      <c r="E37" s="49"/>
      <c r="F37" s="48" t="s">
        <v>165</v>
      </c>
    </row>
    <row r="38" spans="1:6" x14ac:dyDescent="0.2">
      <c r="A38" s="50"/>
      <c r="B38" s="48"/>
      <c r="C38" s="50"/>
      <c r="D38" s="48"/>
      <c r="E38" s="49"/>
      <c r="F38" s="48"/>
    </row>
    <row r="39" spans="1:6" x14ac:dyDescent="0.2">
      <c r="A39" s="50"/>
      <c r="B39" s="53">
        <f>SUM(F33)</f>
        <v>0</v>
      </c>
      <c r="C39" s="50" t="s">
        <v>83</v>
      </c>
      <c r="D39" s="53">
        <f>SUM(F36)</f>
        <v>0</v>
      </c>
      <c r="E39" s="49" t="s">
        <v>53</v>
      </c>
      <c r="F39" s="53">
        <f>SUM(B39-D39)</f>
        <v>0</v>
      </c>
    </row>
    <row r="40" spans="1:6" x14ac:dyDescent="0.2">
      <c r="A40" s="50"/>
      <c r="B40" s="48" t="s">
        <v>92</v>
      </c>
      <c r="C40" s="50"/>
      <c r="D40" s="48" t="s">
        <v>93</v>
      </c>
      <c r="E40" s="49"/>
      <c r="F40" s="48" t="s">
        <v>94</v>
      </c>
    </row>
    <row r="41" spans="1:6" x14ac:dyDescent="0.2">
      <c r="A41" s="50"/>
      <c r="B41" s="48"/>
      <c r="C41" s="50"/>
      <c r="D41" s="48"/>
      <c r="E41" s="49"/>
      <c r="F41" s="48"/>
    </row>
    <row r="42" spans="1:6" x14ac:dyDescent="0.2">
      <c r="A42" s="50"/>
      <c r="B42" s="53">
        <f>SUM(F39)</f>
        <v>0</v>
      </c>
      <c r="C42" s="30" t="s">
        <v>85</v>
      </c>
      <c r="D42" s="53">
        <f>SUM(F36)</f>
        <v>0</v>
      </c>
      <c r="E42" s="49" t="s">
        <v>53</v>
      </c>
      <c r="F42" s="52" t="e">
        <f>SUM(B42/D42)</f>
        <v>#DIV/0!</v>
      </c>
    </row>
    <row r="43" spans="1:6" x14ac:dyDescent="0.2">
      <c r="A43" s="50"/>
      <c r="B43" s="48" t="s">
        <v>95</v>
      </c>
      <c r="C43" s="50"/>
      <c r="D43" s="48" t="s">
        <v>93</v>
      </c>
      <c r="E43" s="49"/>
      <c r="F43" s="48" t="s">
        <v>96</v>
      </c>
    </row>
    <row r="44" spans="1:6" x14ac:dyDescent="0.2">
      <c r="A44" s="50"/>
      <c r="B44" s="48"/>
      <c r="C44" s="50"/>
      <c r="D44" s="48"/>
      <c r="E44" s="49"/>
      <c r="F44" s="48"/>
    </row>
    <row r="45" spans="1:6" x14ac:dyDescent="0.2">
      <c r="A45" s="51" t="s">
        <v>97</v>
      </c>
      <c r="B45" s="3" t="s">
        <v>98</v>
      </c>
      <c r="C45" s="50"/>
      <c r="D45" s="48"/>
      <c r="E45" s="49"/>
      <c r="F45" s="48"/>
    </row>
    <row r="46" spans="1:6" x14ac:dyDescent="0.2">
      <c r="A46" s="50"/>
      <c r="B46" s="39" t="s">
        <v>99</v>
      </c>
      <c r="C46" s="50"/>
      <c r="D46" s="48"/>
      <c r="E46" s="49"/>
      <c r="F46" s="48"/>
    </row>
    <row r="47" spans="1:6" x14ac:dyDescent="0.2">
      <c r="A47" s="50"/>
      <c r="B47" s="39"/>
      <c r="C47" s="50"/>
      <c r="D47" s="48"/>
      <c r="E47" s="49"/>
      <c r="F47" s="48"/>
    </row>
    <row r="48" spans="1:6" x14ac:dyDescent="0.2">
      <c r="A48" s="43" t="s">
        <v>100</v>
      </c>
      <c r="B48" s="47" t="e">
        <f>SUM(F42)</f>
        <v>#DIV/0!</v>
      </c>
      <c r="C48" s="43" t="s">
        <v>101</v>
      </c>
      <c r="D48" s="40"/>
      <c r="E48" s="41"/>
      <c r="F48" s="46" t="e">
        <f>SUM(F28)</f>
        <v>#DIV/0!</v>
      </c>
    </row>
    <row r="49" spans="1:6" x14ac:dyDescent="0.2">
      <c r="A49" s="43"/>
      <c r="B49" s="40" t="s">
        <v>102</v>
      </c>
      <c r="C49" s="43"/>
      <c r="D49" s="40"/>
      <c r="E49" s="41"/>
      <c r="F49" s="45" t="s">
        <v>103</v>
      </c>
    </row>
    <row r="50" spans="1:6" x14ac:dyDescent="0.2">
      <c r="A50" s="43" t="s">
        <v>166</v>
      </c>
      <c r="B50" s="42"/>
      <c r="C50" s="43"/>
      <c r="D50" s="42"/>
      <c r="E50" s="41"/>
      <c r="F50" s="44">
        <f>SUM(F11)</f>
        <v>0</v>
      </c>
    </row>
    <row r="51" spans="1:6" x14ac:dyDescent="0.2">
      <c r="A51" s="43"/>
      <c r="B51" s="42"/>
      <c r="C51" s="43"/>
      <c r="D51" s="42"/>
      <c r="E51" s="41"/>
      <c r="F51" s="40">
        <v>3</v>
      </c>
    </row>
    <row r="52" spans="1:6" x14ac:dyDescent="0.2">
      <c r="B52" s="39" t="s">
        <v>104</v>
      </c>
    </row>
    <row r="54" spans="1:6" x14ac:dyDescent="0.2">
      <c r="A54" s="31" t="s">
        <v>100</v>
      </c>
      <c r="B54" s="38" t="e">
        <f>SUM(F42)</f>
        <v>#DIV/0!</v>
      </c>
      <c r="C54" s="31" t="s">
        <v>105</v>
      </c>
      <c r="D54" s="31"/>
      <c r="E54" s="31"/>
      <c r="F54" s="37" t="e">
        <f>SUM(F28)</f>
        <v>#DIV/0!</v>
      </c>
    </row>
    <row r="55" spans="1:6" x14ac:dyDescent="0.2">
      <c r="A55" s="31"/>
      <c r="B55" s="32" t="s">
        <v>102</v>
      </c>
      <c r="C55" s="31"/>
      <c r="D55" s="31"/>
      <c r="E55" s="31"/>
      <c r="F55" s="32" t="s">
        <v>103</v>
      </c>
    </row>
    <row r="56" spans="1:6" x14ac:dyDescent="0.2">
      <c r="A56" s="31" t="s">
        <v>106</v>
      </c>
      <c r="B56" s="31"/>
      <c r="C56" s="31"/>
      <c r="D56" s="31"/>
      <c r="E56" s="31"/>
      <c r="F56" s="31"/>
    </row>
    <row r="57" spans="1:6" x14ac:dyDescent="0.2">
      <c r="A57" s="31"/>
      <c r="B57" s="36">
        <f>SUM(D42)</f>
        <v>0</v>
      </c>
      <c r="C57" s="32" t="s">
        <v>107</v>
      </c>
      <c r="D57" s="35" t="e">
        <f>SUM(F48+1)</f>
        <v>#DIV/0!</v>
      </c>
      <c r="E57" s="34" t="s">
        <v>53</v>
      </c>
      <c r="F57" s="33" t="e">
        <f>SUM(B57*D57)</f>
        <v>#DIV/0!</v>
      </c>
    </row>
    <row r="58" spans="1:6" x14ac:dyDescent="0.2">
      <c r="A58" s="31"/>
      <c r="B58" s="32" t="s">
        <v>93</v>
      </c>
      <c r="C58" s="31"/>
      <c r="D58" s="32" t="s">
        <v>108</v>
      </c>
      <c r="E58" s="31"/>
      <c r="F58" s="31" t="s">
        <v>167</v>
      </c>
    </row>
    <row r="60" spans="1:6" x14ac:dyDescent="0.2">
      <c r="B60" s="7" t="e">
        <f>SUM(F57)</f>
        <v>#DIV/0!</v>
      </c>
      <c r="C60" s="30" t="s">
        <v>85</v>
      </c>
      <c r="D60" s="29">
        <f>SUM(F15)</f>
        <v>0</v>
      </c>
      <c r="E60" s="2" t="s">
        <v>109</v>
      </c>
      <c r="F60" s="28" t="e">
        <f>SUM((B60)/D60*100)</f>
        <v>#DIV/0!</v>
      </c>
    </row>
    <row r="61" spans="1:6" x14ac:dyDescent="0.2">
      <c r="B61" s="27" t="s">
        <v>110</v>
      </c>
      <c r="D61" s="27">
        <v>7</v>
      </c>
      <c r="F61" s="26" t="s">
        <v>168</v>
      </c>
    </row>
    <row r="62" spans="1:6" x14ac:dyDescent="0.2">
      <c r="A62" s="3" t="s">
        <v>111</v>
      </c>
    </row>
  </sheetData>
  <sheetProtection algorithmName="SHA-512" hashValue="6fLLnlcU9jNzNiZDCb3lHl3qGYGhwtFEK5GjvTDwhSUYwOW4epxjyAi7vJiUJw7WnU13S7snSh2r0XVQe0iwRw==" saltValue="osi8CbSpES+l6dQYNseFYw==" spinCount="100000" sheet="1" selectLockedCells="1"/>
  <mergeCells count="6">
    <mergeCell ref="A6:F6"/>
    <mergeCell ref="A7:F7"/>
    <mergeCell ref="A5:F5"/>
    <mergeCell ref="A2:F2"/>
    <mergeCell ref="A3:F3"/>
    <mergeCell ref="A4:F4"/>
  </mergeCells>
  <printOptions horizontalCentered="1"/>
  <pageMargins left="0.25" right="0.25" top="0" bottom="0" header="0.3" footer="0.05"/>
  <pageSetup scale="83" orientation="portrait" r:id="rId1"/>
  <headerFooter alignWithMargins="0">
    <oddHeader>&amp;R&amp;9LF 2009EV-Rev. 06/2021</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62"/>
  <sheetViews>
    <sheetView zoomScaleNormal="100" workbookViewId="0">
      <selection activeCell="F62" sqref="F62"/>
    </sheetView>
  </sheetViews>
  <sheetFormatPr defaultColWidth="8.85546875" defaultRowHeight="12.75" x14ac:dyDescent="0.2"/>
  <cols>
    <col min="1" max="1" width="8.85546875" style="2"/>
    <col min="2" max="2" width="15.85546875" style="2" customWidth="1"/>
    <col min="3" max="3" width="8.85546875" style="2"/>
    <col min="4" max="4" width="21.42578125" style="2" customWidth="1"/>
    <col min="5" max="5" width="8.85546875" style="2"/>
    <col min="6" max="6" width="20" style="2" customWidth="1"/>
    <col min="7" max="16384" width="8.85546875" style="2"/>
  </cols>
  <sheetData>
    <row r="1" spans="1:10" ht="48" customHeight="1" x14ac:dyDescent="0.2"/>
    <row r="2" spans="1:10" s="107" customFormat="1" ht="18.75" x14ac:dyDescent="0.3">
      <c r="A2" s="191" t="s">
        <v>48</v>
      </c>
      <c r="B2" s="192"/>
      <c r="C2" s="192"/>
      <c r="D2" s="192"/>
      <c r="E2" s="192"/>
      <c r="F2" s="192"/>
      <c r="G2" s="192"/>
      <c r="H2" s="160"/>
      <c r="I2" s="160"/>
      <c r="J2" s="160"/>
    </row>
    <row r="3" spans="1:10" s="107" customFormat="1" ht="18.75" x14ac:dyDescent="0.3">
      <c r="A3" s="191" t="s">
        <v>49</v>
      </c>
      <c r="B3" s="192"/>
      <c r="C3" s="192"/>
      <c r="D3" s="192"/>
      <c r="E3" s="192"/>
      <c r="F3" s="192"/>
      <c r="G3" s="192"/>
      <c r="H3" s="191"/>
      <c r="I3" s="192"/>
      <c r="J3" s="192"/>
    </row>
    <row r="4" spans="1:10" s="107" customFormat="1" ht="18.75" x14ac:dyDescent="0.3">
      <c r="A4" s="191" t="s">
        <v>112</v>
      </c>
      <c r="B4" s="192"/>
      <c r="C4" s="192"/>
      <c r="D4" s="192"/>
      <c r="E4" s="192"/>
      <c r="F4" s="192"/>
      <c r="G4" s="192"/>
      <c r="H4" s="191"/>
      <c r="I4" s="192"/>
      <c r="J4" s="192"/>
    </row>
    <row r="5" spans="1:10" s="25" customFormat="1" ht="15.75" x14ac:dyDescent="0.25">
      <c r="A5" s="203">
        <f>+REAL!A5</f>
        <v>0</v>
      </c>
      <c r="B5" s="204"/>
      <c r="C5" s="204"/>
      <c r="D5" s="204"/>
      <c r="E5" s="204"/>
      <c r="F5" s="204"/>
      <c r="G5" s="205"/>
      <c r="H5" s="112"/>
    </row>
    <row r="6" spans="1:10" s="110" customFormat="1" ht="21" x14ac:dyDescent="0.3">
      <c r="A6" s="199">
        <f>+REAL!A6</f>
        <v>0</v>
      </c>
      <c r="B6" s="200"/>
      <c r="C6" s="200"/>
      <c r="D6" s="200"/>
      <c r="E6" s="200"/>
      <c r="F6" s="200"/>
      <c r="G6" s="200"/>
      <c r="H6" s="108"/>
      <c r="I6" s="108"/>
      <c r="J6" s="109"/>
    </row>
    <row r="7" spans="1:10" ht="19.899999999999999" customHeight="1" x14ac:dyDescent="0.25">
      <c r="A7" s="201">
        <f>+REAL!A7</f>
        <v>0</v>
      </c>
      <c r="B7" s="202"/>
      <c r="C7" s="202"/>
      <c r="D7" s="202"/>
      <c r="E7" s="202"/>
      <c r="F7" s="202"/>
      <c r="G7" s="202"/>
      <c r="J7" s="1"/>
    </row>
    <row r="8" spans="1:10" ht="15" x14ac:dyDescent="0.25">
      <c r="A8" s="50"/>
      <c r="C8" s="50"/>
      <c r="D8" s="63"/>
      <c r="E8" s="49"/>
    </row>
    <row r="9" spans="1:10" ht="15" x14ac:dyDescent="0.25">
      <c r="A9" s="68">
        <v>1</v>
      </c>
      <c r="B9" s="2" t="str">
        <f>'Per-Manual'!B9</f>
        <v>2022 Actual Tax Rate (per $100) Real Property</v>
      </c>
      <c r="C9" s="50"/>
      <c r="D9" s="63"/>
      <c r="E9" s="49"/>
      <c r="F9" s="69">
        <f>REAL!F9</f>
        <v>0</v>
      </c>
    </row>
    <row r="10" spans="1:10" ht="15" x14ac:dyDescent="0.25">
      <c r="A10" s="68">
        <v>2</v>
      </c>
      <c r="B10" s="2" t="str">
        <f>'Per-Manual'!B10</f>
        <v>2022 Actual Tax Rate (per $100) Personal Property</v>
      </c>
      <c r="C10" s="50"/>
      <c r="D10" s="63"/>
      <c r="E10" s="49"/>
      <c r="F10" s="69">
        <f>REAL!F10</f>
        <v>0</v>
      </c>
    </row>
    <row r="11" spans="1:10" ht="15" x14ac:dyDescent="0.25">
      <c r="A11" s="68">
        <v>3</v>
      </c>
      <c r="B11" s="2" t="str">
        <f>'Per-Manual'!B11</f>
        <v>2023 Actual Tax Rate (per$100) Real Property</v>
      </c>
      <c r="C11" s="50"/>
      <c r="D11" s="63"/>
      <c r="E11" s="49" t="s">
        <v>35</v>
      </c>
      <c r="F11" s="6" t="e">
        <f>REAL!F41</f>
        <v>#DIV/0!</v>
      </c>
    </row>
    <row r="12" spans="1:10" ht="15" x14ac:dyDescent="0.25">
      <c r="A12" s="68">
        <v>4</v>
      </c>
      <c r="B12" s="2" t="str">
        <f>'Per-Manual'!B12</f>
        <v>2022 Real Property Subject to Rate (col 1, F, H)</v>
      </c>
      <c r="C12" s="50"/>
      <c r="D12" s="63"/>
      <c r="E12" s="49" t="s">
        <v>35</v>
      </c>
      <c r="F12" s="67">
        <f>REAL!F12</f>
        <v>0</v>
      </c>
    </row>
    <row r="13" spans="1:10" ht="15" x14ac:dyDescent="0.25">
      <c r="A13" s="68">
        <v>5</v>
      </c>
      <c r="B13" s="2" t="str">
        <f>'Per-Manual'!B13</f>
        <v>2023 Total Property Subject to Rate (col 3, F,G,H,I,J)</v>
      </c>
      <c r="C13" s="50"/>
      <c r="D13" s="63"/>
      <c r="E13" s="49" t="s">
        <v>35</v>
      </c>
      <c r="F13" s="65">
        <f>REAL!F14</f>
        <v>0</v>
      </c>
    </row>
    <row r="14" spans="1:10" ht="15" x14ac:dyDescent="0.25">
      <c r="A14" s="68">
        <v>6</v>
      </c>
      <c r="B14" s="2" t="str">
        <f>'Per-Manual'!B14</f>
        <v xml:space="preserve">2022 Personal Property Subject to Rate (Col 1, G, I, J) </v>
      </c>
      <c r="C14" s="50"/>
      <c r="D14" s="63"/>
      <c r="E14" s="49"/>
      <c r="F14" s="67">
        <f>REAL!F16</f>
        <v>0</v>
      </c>
    </row>
    <row r="15" spans="1:10" ht="15" x14ac:dyDescent="0.25">
      <c r="A15" s="68">
        <v>7</v>
      </c>
      <c r="B15" s="2" t="str">
        <f>'Per-Manual'!B15</f>
        <v>2023 Personal Property Subject to Rate (Col 3, G, I J)</v>
      </c>
      <c r="C15" s="50"/>
      <c r="D15" s="63"/>
      <c r="E15" s="49"/>
      <c r="F15" s="67">
        <f>REAL!F17</f>
        <v>0</v>
      </c>
    </row>
    <row r="16" spans="1:10" ht="5.25" customHeight="1" x14ac:dyDescent="0.25">
      <c r="A16" s="49" t="s">
        <v>35</v>
      </c>
      <c r="C16" s="49"/>
      <c r="D16" s="63"/>
      <c r="E16" s="49"/>
    </row>
    <row r="17" spans="1:6" x14ac:dyDescent="0.2">
      <c r="A17" s="51" t="s">
        <v>51</v>
      </c>
      <c r="B17" s="3" t="s">
        <v>81</v>
      </c>
      <c r="C17" s="51"/>
      <c r="D17" s="66"/>
      <c r="E17" s="49"/>
    </row>
    <row r="18" spans="1:6" ht="6" customHeight="1" x14ac:dyDescent="0.25">
      <c r="A18" s="49"/>
      <c r="C18" s="49"/>
      <c r="D18" s="63"/>
      <c r="E18" s="49"/>
    </row>
    <row r="19" spans="1:6" ht="15" x14ac:dyDescent="0.25">
      <c r="A19" s="49"/>
      <c r="B19" s="65">
        <f>SUM(F13)</f>
        <v>0</v>
      </c>
      <c r="C19" s="49" t="s">
        <v>52</v>
      </c>
      <c r="D19" s="77" t="e">
        <f>SUM(F11)</f>
        <v>#DIV/0!</v>
      </c>
      <c r="E19" s="49" t="s">
        <v>53</v>
      </c>
      <c r="F19" s="65" t="e">
        <f>SUM(B19)/100*D19</f>
        <v>#DIV/0!</v>
      </c>
    </row>
    <row r="20" spans="1:6" x14ac:dyDescent="0.2">
      <c r="A20" s="50"/>
      <c r="B20" s="57">
        <v>5</v>
      </c>
      <c r="C20" s="30"/>
      <c r="D20" s="64" t="s">
        <v>82</v>
      </c>
      <c r="E20" s="30"/>
      <c r="F20" s="57" t="str">
        <f>'Per-Manual'!F20</f>
        <v>A 2023 RE Revenue</v>
      </c>
    </row>
    <row r="21" spans="1:6" ht="15" x14ac:dyDescent="0.25">
      <c r="A21" s="50"/>
      <c r="C21" s="49"/>
      <c r="D21" s="63"/>
      <c r="E21" s="49"/>
    </row>
    <row r="22" spans="1:6" ht="15" x14ac:dyDescent="0.25">
      <c r="A22" s="50"/>
      <c r="B22" s="62">
        <f>SUM(F12)</f>
        <v>0</v>
      </c>
      <c r="C22" s="49" t="s">
        <v>52</v>
      </c>
      <c r="D22" s="61">
        <f>SUM(F9)</f>
        <v>0</v>
      </c>
      <c r="E22" s="49" t="s">
        <v>53</v>
      </c>
      <c r="F22" s="60">
        <f>SUM(B22)/100*D22</f>
        <v>0</v>
      </c>
    </row>
    <row r="23" spans="1:6" x14ac:dyDescent="0.2">
      <c r="A23" s="50"/>
      <c r="B23" s="57">
        <v>4</v>
      </c>
      <c r="C23" s="30"/>
      <c r="D23" s="30">
        <v>1</v>
      </c>
      <c r="E23" s="30"/>
      <c r="F23" s="57" t="str">
        <f>'Per-Manual'!F23</f>
        <v>B 2022 RE Revenue</v>
      </c>
    </row>
    <row r="24" spans="1:6" x14ac:dyDescent="0.2">
      <c r="A24" s="50"/>
      <c r="B24" s="57"/>
      <c r="C24" s="30"/>
      <c r="D24" s="30"/>
      <c r="E24" s="30"/>
      <c r="F24" s="57"/>
    </row>
    <row r="25" spans="1:6" x14ac:dyDescent="0.2">
      <c r="A25" s="50"/>
      <c r="B25" s="53" t="e">
        <f>SUM(F19)</f>
        <v>#DIV/0!</v>
      </c>
      <c r="C25" s="59" t="s">
        <v>83</v>
      </c>
      <c r="D25" s="53">
        <f>SUM(F22)</f>
        <v>0</v>
      </c>
      <c r="E25" s="49" t="s">
        <v>53</v>
      </c>
      <c r="F25" s="53" t="e">
        <f>SUM(B25-D25)</f>
        <v>#DIV/0!</v>
      </c>
    </row>
    <row r="26" spans="1:6" x14ac:dyDescent="0.2">
      <c r="A26" s="50"/>
      <c r="B26" s="57" t="s">
        <v>56</v>
      </c>
      <c r="C26" s="30"/>
      <c r="D26" s="30" t="s">
        <v>69</v>
      </c>
      <c r="E26" s="30"/>
      <c r="F26" s="58" t="s">
        <v>84</v>
      </c>
    </row>
    <row r="27" spans="1:6" x14ac:dyDescent="0.2">
      <c r="A27" s="50"/>
      <c r="B27" s="57"/>
      <c r="C27" s="30"/>
      <c r="D27" s="30"/>
      <c r="E27" s="30"/>
      <c r="F27" s="21"/>
    </row>
    <row r="28" spans="1:6" x14ac:dyDescent="0.2">
      <c r="A28" s="50"/>
      <c r="B28" s="53" t="e">
        <f>SUM(F25)</f>
        <v>#DIV/0!</v>
      </c>
      <c r="C28" s="30" t="s">
        <v>85</v>
      </c>
      <c r="D28" s="53">
        <f>SUM(F22)</f>
        <v>0</v>
      </c>
      <c r="E28" s="30"/>
      <c r="F28" s="52" t="e">
        <f>SUM(B28/D28)</f>
        <v>#DIV/0!</v>
      </c>
    </row>
    <row r="29" spans="1:6" x14ac:dyDescent="0.2">
      <c r="A29" s="50"/>
      <c r="B29" s="57" t="s">
        <v>86</v>
      </c>
      <c r="C29" s="56"/>
      <c r="D29" s="30" t="s">
        <v>69</v>
      </c>
      <c r="E29" s="30"/>
      <c r="F29" s="21" t="s">
        <v>87</v>
      </c>
    </row>
    <row r="30" spans="1:6" x14ac:dyDescent="0.2">
      <c r="A30" s="50"/>
      <c r="B30" s="57"/>
      <c r="C30" s="56"/>
      <c r="D30" s="30"/>
      <c r="E30" s="30"/>
      <c r="F30" s="21"/>
    </row>
    <row r="31" spans="1:6" x14ac:dyDescent="0.2">
      <c r="A31" s="51" t="s">
        <v>88</v>
      </c>
      <c r="B31" s="3" t="s">
        <v>89</v>
      </c>
      <c r="C31" s="56"/>
      <c r="D31" s="30"/>
      <c r="E31" s="30"/>
      <c r="F31" s="21"/>
    </row>
    <row r="32" spans="1:6" x14ac:dyDescent="0.2">
      <c r="A32" s="50"/>
      <c r="B32" s="57"/>
      <c r="C32" s="56"/>
      <c r="D32" s="30"/>
      <c r="E32" s="30"/>
      <c r="F32" s="21"/>
    </row>
    <row r="33" spans="1:6" x14ac:dyDescent="0.2">
      <c r="A33" s="50"/>
      <c r="B33" s="53">
        <f>SUM(F15)</f>
        <v>0</v>
      </c>
      <c r="C33" s="50" t="s">
        <v>52</v>
      </c>
      <c r="D33" s="61" t="e">
        <f>SUM(F11)</f>
        <v>#DIV/0!</v>
      </c>
      <c r="E33" s="49" t="s">
        <v>53</v>
      </c>
      <c r="F33" s="53" t="e">
        <f>SUM(B33)/100*D33</f>
        <v>#DIV/0!</v>
      </c>
    </row>
    <row r="34" spans="1:6" x14ac:dyDescent="0.2">
      <c r="A34" s="50"/>
      <c r="B34" s="48">
        <v>7</v>
      </c>
      <c r="C34" s="50"/>
      <c r="D34" s="48" t="s">
        <v>82</v>
      </c>
      <c r="E34" s="49"/>
      <c r="F34" s="48" t="str">
        <f>'Per-Manual'!F34</f>
        <v>E 2023 PP Revenue</v>
      </c>
    </row>
    <row r="35" spans="1:6" x14ac:dyDescent="0.2">
      <c r="A35" s="50"/>
      <c r="B35" s="48"/>
      <c r="C35" s="50"/>
      <c r="D35" s="48"/>
      <c r="E35" s="49"/>
      <c r="F35" s="48"/>
    </row>
    <row r="36" spans="1:6" x14ac:dyDescent="0.2">
      <c r="A36" s="50"/>
      <c r="B36" s="53">
        <f>SUM(F14)</f>
        <v>0</v>
      </c>
      <c r="C36" s="50" t="s">
        <v>52</v>
      </c>
      <c r="D36" s="55">
        <f>SUM(F10)</f>
        <v>0</v>
      </c>
      <c r="E36" s="49" t="s">
        <v>53</v>
      </c>
      <c r="F36" s="53">
        <f>SUM(B36)/100*D36</f>
        <v>0</v>
      </c>
    </row>
    <row r="37" spans="1:6" x14ac:dyDescent="0.2">
      <c r="A37" s="50"/>
      <c r="B37" s="48" t="s">
        <v>90</v>
      </c>
      <c r="C37" s="50"/>
      <c r="D37" s="48" t="s">
        <v>91</v>
      </c>
      <c r="E37" s="49"/>
      <c r="F37" s="48" t="str">
        <f>'Per-Manual'!F37</f>
        <v>F 2022 PP Revenue</v>
      </c>
    </row>
    <row r="38" spans="1:6" x14ac:dyDescent="0.2">
      <c r="A38" s="50"/>
      <c r="B38" s="48"/>
      <c r="C38" s="50"/>
      <c r="D38" s="48"/>
      <c r="E38" s="49"/>
      <c r="F38" s="48"/>
    </row>
    <row r="39" spans="1:6" x14ac:dyDescent="0.2">
      <c r="A39" s="50"/>
      <c r="B39" s="53" t="e">
        <f>SUM(F33)</f>
        <v>#DIV/0!</v>
      </c>
      <c r="C39" s="50" t="s">
        <v>83</v>
      </c>
      <c r="D39" s="53">
        <f>SUM(F36)</f>
        <v>0</v>
      </c>
      <c r="E39" s="49" t="s">
        <v>53</v>
      </c>
      <c r="F39" s="53" t="e">
        <f>SUM(B39-D39)</f>
        <v>#DIV/0!</v>
      </c>
    </row>
    <row r="40" spans="1:6" x14ac:dyDescent="0.2">
      <c r="A40" s="50"/>
      <c r="B40" s="48" t="s">
        <v>92</v>
      </c>
      <c r="C40" s="50"/>
      <c r="D40" s="48" t="s">
        <v>93</v>
      </c>
      <c r="E40" s="49"/>
      <c r="F40" s="48" t="s">
        <v>94</v>
      </c>
    </row>
    <row r="41" spans="1:6" x14ac:dyDescent="0.2">
      <c r="A41" s="50"/>
      <c r="B41" s="48"/>
      <c r="C41" s="50"/>
      <c r="D41" s="48"/>
      <c r="E41" s="49"/>
      <c r="F41" s="48"/>
    </row>
    <row r="42" spans="1:6" x14ac:dyDescent="0.2">
      <c r="A42" s="50"/>
      <c r="B42" s="53" t="e">
        <f>SUM(F39)</f>
        <v>#DIV/0!</v>
      </c>
      <c r="C42" s="30" t="s">
        <v>85</v>
      </c>
      <c r="D42" s="53">
        <f>SUM(F36)</f>
        <v>0</v>
      </c>
      <c r="E42" s="49" t="s">
        <v>53</v>
      </c>
      <c r="F42" s="52" t="e">
        <f>SUM(B42/D42)</f>
        <v>#DIV/0!</v>
      </c>
    </row>
    <row r="43" spans="1:6" x14ac:dyDescent="0.2">
      <c r="A43" s="50"/>
      <c r="B43" s="48" t="s">
        <v>95</v>
      </c>
      <c r="C43" s="50"/>
      <c r="D43" s="48" t="s">
        <v>93</v>
      </c>
      <c r="E43" s="49"/>
      <c r="F43" s="48" t="s">
        <v>96</v>
      </c>
    </row>
    <row r="44" spans="1:6" x14ac:dyDescent="0.2">
      <c r="A44" s="50"/>
      <c r="B44" s="48"/>
      <c r="C44" s="50"/>
      <c r="D44" s="48"/>
      <c r="E44" s="49"/>
      <c r="F44" s="48"/>
    </row>
    <row r="45" spans="1:6" x14ac:dyDescent="0.2">
      <c r="A45" s="51" t="s">
        <v>97</v>
      </c>
      <c r="B45" s="3" t="s">
        <v>98</v>
      </c>
      <c r="C45" s="50"/>
      <c r="D45" s="48"/>
      <c r="E45" s="49"/>
      <c r="F45" s="48"/>
    </row>
    <row r="46" spans="1:6" x14ac:dyDescent="0.2">
      <c r="A46" s="50"/>
      <c r="B46" s="39" t="s">
        <v>99</v>
      </c>
      <c r="C46" s="50"/>
      <c r="D46" s="48"/>
      <c r="E46" s="49"/>
      <c r="F46" s="48"/>
    </row>
    <row r="47" spans="1:6" x14ac:dyDescent="0.2">
      <c r="A47" s="50"/>
      <c r="B47" s="39"/>
      <c r="C47" s="50"/>
      <c r="D47" s="48"/>
      <c r="E47" s="49"/>
      <c r="F47" s="48"/>
    </row>
    <row r="48" spans="1:6" x14ac:dyDescent="0.2">
      <c r="A48" s="43" t="s">
        <v>100</v>
      </c>
      <c r="B48" s="47" t="e">
        <f>SUM(F42)</f>
        <v>#DIV/0!</v>
      </c>
      <c r="C48" s="43" t="s">
        <v>101</v>
      </c>
      <c r="D48" s="40"/>
      <c r="E48" s="41"/>
      <c r="F48" s="47" t="e">
        <f>SUM(F28)</f>
        <v>#DIV/0!</v>
      </c>
    </row>
    <row r="49" spans="1:6" x14ac:dyDescent="0.2">
      <c r="A49" s="43"/>
      <c r="B49" s="40" t="s">
        <v>102</v>
      </c>
      <c r="C49" s="43"/>
      <c r="D49" s="40"/>
      <c r="E49" s="41"/>
      <c r="F49" s="40" t="s">
        <v>103</v>
      </c>
    </row>
    <row r="50" spans="1:6" x14ac:dyDescent="0.2">
      <c r="A50" s="43" t="str">
        <f>'Per-Manual'!A50</f>
        <v>The maximum personal tax rate for 2023 is</v>
      </c>
      <c r="B50" s="42"/>
      <c r="C50" s="43"/>
      <c r="D50" s="42"/>
      <c r="E50" s="41"/>
      <c r="F50" s="44" t="e">
        <f>SUM(F11)</f>
        <v>#DIV/0!</v>
      </c>
    </row>
    <row r="51" spans="1:6" x14ac:dyDescent="0.2">
      <c r="A51" s="43"/>
      <c r="B51" s="42"/>
      <c r="C51" s="43"/>
      <c r="D51" s="42"/>
      <c r="E51" s="41"/>
      <c r="F51" s="40">
        <v>3</v>
      </c>
    </row>
    <row r="52" spans="1:6" x14ac:dyDescent="0.2">
      <c r="B52" s="39" t="s">
        <v>104</v>
      </c>
    </row>
    <row r="54" spans="1:6" x14ac:dyDescent="0.2">
      <c r="A54" s="31" t="s">
        <v>100</v>
      </c>
      <c r="B54" s="38" t="e">
        <f>SUM(F42)</f>
        <v>#DIV/0!</v>
      </c>
      <c r="C54" s="31" t="s">
        <v>105</v>
      </c>
      <c r="D54" s="31"/>
      <c r="E54" s="31"/>
      <c r="F54" s="37" t="e">
        <f>SUM(F28)</f>
        <v>#DIV/0!</v>
      </c>
    </row>
    <row r="55" spans="1:6" x14ac:dyDescent="0.2">
      <c r="A55" s="31"/>
      <c r="B55" s="32" t="s">
        <v>102</v>
      </c>
      <c r="C55" s="31"/>
      <c r="D55" s="31"/>
      <c r="E55" s="31"/>
      <c r="F55" s="32" t="s">
        <v>103</v>
      </c>
    </row>
    <row r="56" spans="1:6" x14ac:dyDescent="0.2">
      <c r="A56" s="31" t="s">
        <v>106</v>
      </c>
      <c r="B56" s="31"/>
      <c r="C56" s="31"/>
      <c r="D56" s="31"/>
      <c r="E56" s="31"/>
      <c r="F56" s="31"/>
    </row>
    <row r="57" spans="1:6" x14ac:dyDescent="0.2">
      <c r="A57" s="31"/>
      <c r="B57" s="36">
        <f>SUM(D42)</f>
        <v>0</v>
      </c>
      <c r="C57" s="32" t="s">
        <v>107</v>
      </c>
      <c r="D57" s="52" t="e">
        <f>SUM(F48+1)</f>
        <v>#DIV/0!</v>
      </c>
      <c r="E57" s="34" t="s">
        <v>53</v>
      </c>
      <c r="F57" s="71" t="e">
        <f>SUM(B57*D57)</f>
        <v>#DIV/0!</v>
      </c>
    </row>
    <row r="58" spans="1:6" x14ac:dyDescent="0.2">
      <c r="A58" s="31"/>
      <c r="B58" s="32" t="s">
        <v>93</v>
      </c>
      <c r="C58" s="31"/>
      <c r="D58" s="32" t="s">
        <v>108</v>
      </c>
      <c r="E58" s="31"/>
      <c r="F58" s="31" t="str">
        <f>'Per-Manual'!F58</f>
        <v>J (2023 Revenue $ Max PP)</v>
      </c>
    </row>
    <row r="60" spans="1:6" x14ac:dyDescent="0.2">
      <c r="B60" s="70" t="e">
        <f>SUM(F57)</f>
        <v>#DIV/0!</v>
      </c>
      <c r="C60" s="30" t="s">
        <v>85</v>
      </c>
      <c r="D60" s="29">
        <f>SUM(F15)</f>
        <v>0</v>
      </c>
      <c r="E60" s="2" t="s">
        <v>109</v>
      </c>
      <c r="F60" s="28" t="e">
        <f>SUM((B60)/D60*100)</f>
        <v>#DIV/0!</v>
      </c>
    </row>
    <row r="61" spans="1:6" x14ac:dyDescent="0.2">
      <c r="B61" s="27" t="s">
        <v>110</v>
      </c>
      <c r="D61" s="27">
        <v>7</v>
      </c>
      <c r="F61" s="26" t="str">
        <f>'Per-Manual'!F61</f>
        <v>Maximum 2023 PP Rate</v>
      </c>
    </row>
    <row r="62" spans="1:6" x14ac:dyDescent="0.2">
      <c r="A62" s="3" t="s">
        <v>111</v>
      </c>
    </row>
  </sheetData>
  <sheetProtection algorithmName="SHA-512" hashValue="boTPA+hT8OieW6lWjbsk34u+aqSWfG/ozkXYH6whm1S4U+3MzzV36eox1oFgEpkT8wBvBDKOUvMqz19C9wCXnw==" saltValue="Tny44sSWvKleXKf+qiXKwQ==" spinCount="100000" sheet="1" selectLockedCells="1"/>
  <mergeCells count="8">
    <mergeCell ref="H3:J3"/>
    <mergeCell ref="A4:G4"/>
    <mergeCell ref="H4:J4"/>
    <mergeCell ref="A6:G6"/>
    <mergeCell ref="A7:G7"/>
    <mergeCell ref="A5:G5"/>
    <mergeCell ref="A2:G2"/>
    <mergeCell ref="A3:G3"/>
  </mergeCells>
  <printOptions horizontalCentered="1"/>
  <pageMargins left="0.25" right="0" top="0.25" bottom="0.5" header="0.05" footer="0.25"/>
  <pageSetup scale="73" orientation="portrait" r:id="rId1"/>
  <headerFooter alignWithMargins="0">
    <oddHeader>&amp;R&amp;9LF 2009EV-Rev. 06/2021</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63"/>
  <sheetViews>
    <sheetView zoomScaleNormal="100" workbookViewId="0">
      <selection activeCell="B54" sqref="B54"/>
    </sheetView>
  </sheetViews>
  <sheetFormatPr defaultColWidth="8.85546875" defaultRowHeight="12.75" x14ac:dyDescent="0.2"/>
  <cols>
    <col min="1" max="1" width="8.85546875" style="2"/>
    <col min="2" max="2" width="15.7109375" style="2" customWidth="1"/>
    <col min="3" max="3" width="8.85546875" style="2"/>
    <col min="4" max="4" width="23.7109375" style="2" customWidth="1"/>
    <col min="5" max="5" width="8.85546875" style="2"/>
    <col min="6" max="6" width="17.42578125" style="2" customWidth="1"/>
    <col min="7" max="7" width="11.7109375" style="2" customWidth="1"/>
    <col min="8" max="8" width="8.85546875" style="2"/>
    <col min="9" max="9" width="17.42578125" style="2" customWidth="1"/>
    <col min="10" max="16384" width="8.85546875" style="2"/>
  </cols>
  <sheetData>
    <row r="1" spans="1:10" ht="48" customHeight="1" x14ac:dyDescent="0.2"/>
    <row r="2" spans="1:10" s="107" customFormat="1" ht="18.75" x14ac:dyDescent="0.3">
      <c r="A2" s="191" t="s">
        <v>48</v>
      </c>
      <c r="B2" s="192"/>
      <c r="C2" s="192"/>
      <c r="D2" s="192"/>
      <c r="E2" s="192"/>
      <c r="F2" s="192"/>
      <c r="G2" s="192"/>
      <c r="H2" s="160"/>
      <c r="I2" s="160"/>
      <c r="J2" s="160"/>
    </row>
    <row r="3" spans="1:10" s="107" customFormat="1" ht="18.75" x14ac:dyDescent="0.3">
      <c r="A3" s="191" t="s">
        <v>49</v>
      </c>
      <c r="B3" s="192"/>
      <c r="C3" s="192"/>
      <c r="D3" s="192"/>
      <c r="E3" s="192"/>
      <c r="F3" s="192"/>
      <c r="G3" s="192"/>
      <c r="H3" s="191"/>
      <c r="I3" s="192"/>
      <c r="J3" s="192"/>
    </row>
    <row r="4" spans="1:10" s="107" customFormat="1" ht="18.75" x14ac:dyDescent="0.3">
      <c r="A4" s="191" t="s">
        <v>113</v>
      </c>
      <c r="B4" s="192"/>
      <c r="C4" s="192"/>
      <c r="D4" s="192"/>
      <c r="E4" s="192"/>
      <c r="F4" s="192"/>
      <c r="G4" s="192"/>
      <c r="H4" s="191"/>
      <c r="I4" s="192"/>
      <c r="J4" s="192"/>
    </row>
    <row r="5" spans="1:10" s="25" customFormat="1" ht="15.75" x14ac:dyDescent="0.25">
      <c r="A5" s="203">
        <f>+REAL!A5</f>
        <v>0</v>
      </c>
      <c r="B5" s="204"/>
      <c r="C5" s="204"/>
      <c r="D5" s="204"/>
      <c r="E5" s="204"/>
      <c r="F5" s="204"/>
      <c r="G5" s="205"/>
      <c r="H5" s="112"/>
      <c r="I5" s="112"/>
    </row>
    <row r="6" spans="1:10" s="110" customFormat="1" ht="21" x14ac:dyDescent="0.3">
      <c r="A6" s="199">
        <f>+REAL!A6</f>
        <v>0</v>
      </c>
      <c r="B6" s="200"/>
      <c r="C6" s="200"/>
      <c r="D6" s="200"/>
      <c r="E6" s="200"/>
      <c r="F6" s="200"/>
      <c r="G6" s="200"/>
      <c r="H6" s="108"/>
      <c r="I6" s="108"/>
      <c r="J6" s="109"/>
    </row>
    <row r="7" spans="1:10" ht="19.899999999999999" customHeight="1" x14ac:dyDescent="0.25">
      <c r="A7" s="201">
        <f>+REAL!A7</f>
        <v>0</v>
      </c>
      <c r="B7" s="202"/>
      <c r="C7" s="202"/>
      <c r="D7" s="202"/>
      <c r="E7" s="202"/>
      <c r="F7" s="202"/>
      <c r="G7" s="202"/>
      <c r="J7" s="1"/>
    </row>
    <row r="8" spans="1:10" ht="15" x14ac:dyDescent="0.25">
      <c r="A8" s="50"/>
      <c r="C8" s="50"/>
      <c r="D8" s="63"/>
      <c r="E8" s="49"/>
    </row>
    <row r="9" spans="1:10" ht="15" x14ac:dyDescent="0.25">
      <c r="A9" s="68">
        <v>1</v>
      </c>
      <c r="B9" s="2" t="str">
        <f>'Per-Manual'!B9</f>
        <v>2022 Actual Tax Rate (per $100) Real Property</v>
      </c>
      <c r="C9" s="50"/>
      <c r="D9" s="63"/>
      <c r="E9" s="49"/>
      <c r="F9" s="69">
        <f>REAL!F9</f>
        <v>0</v>
      </c>
    </row>
    <row r="10" spans="1:10" ht="15" x14ac:dyDescent="0.25">
      <c r="A10" s="68">
        <v>2</v>
      </c>
      <c r="B10" s="2" t="str">
        <f>'Per-Manual'!B10</f>
        <v>2022 Actual Tax Rate (per $100) Personal Property</v>
      </c>
      <c r="C10" s="50"/>
      <c r="D10" s="63"/>
      <c r="E10" s="49"/>
      <c r="F10" s="69">
        <f>REAL!F10</f>
        <v>0</v>
      </c>
    </row>
    <row r="11" spans="1:10" ht="15" x14ac:dyDescent="0.25">
      <c r="A11" s="68">
        <v>3</v>
      </c>
      <c r="B11" s="2" t="str">
        <f>'Per-Manual'!B11</f>
        <v>2023 Actual Tax Rate (per$100) Real Property</v>
      </c>
      <c r="C11" s="50"/>
      <c r="D11" s="63"/>
      <c r="E11" s="49" t="s">
        <v>35</v>
      </c>
      <c r="F11" s="6" t="e">
        <f>REAL!F24</f>
        <v>#DIV/0!</v>
      </c>
    </row>
    <row r="12" spans="1:10" ht="15" x14ac:dyDescent="0.25">
      <c r="A12" s="68">
        <v>4</v>
      </c>
      <c r="B12" s="2" t="str">
        <f>'Per-Manual'!B12</f>
        <v>2022 Real Property Subject to Rate (col 1, F, H)</v>
      </c>
      <c r="C12" s="50"/>
      <c r="D12" s="63"/>
      <c r="E12" s="49" t="s">
        <v>35</v>
      </c>
      <c r="F12" s="67">
        <f>REAL!F12</f>
        <v>0</v>
      </c>
    </row>
    <row r="13" spans="1:10" ht="15" x14ac:dyDescent="0.25">
      <c r="A13" s="68">
        <v>5</v>
      </c>
      <c r="B13" s="2" t="str">
        <f>'Per-Manual'!B13</f>
        <v>2023 Total Property Subject to Rate (col 3, F,G,H,I,J)</v>
      </c>
      <c r="C13" s="50"/>
      <c r="D13" s="63"/>
      <c r="E13" s="49" t="s">
        <v>35</v>
      </c>
      <c r="F13" s="65">
        <f>REAL!F14</f>
        <v>0</v>
      </c>
    </row>
    <row r="14" spans="1:10" ht="15" x14ac:dyDescent="0.25">
      <c r="A14" s="68">
        <v>6</v>
      </c>
      <c r="B14" s="2" t="str">
        <f>'Per-Manual'!B14</f>
        <v xml:space="preserve">2022 Personal Property Subject to Rate (Col 1, G, I, J) </v>
      </c>
      <c r="C14" s="50"/>
      <c r="D14" s="63"/>
      <c r="E14" s="49"/>
      <c r="F14" s="67">
        <f>REAL!F16</f>
        <v>0</v>
      </c>
    </row>
    <row r="15" spans="1:10" ht="15" x14ac:dyDescent="0.25">
      <c r="A15" s="68">
        <v>7</v>
      </c>
      <c r="B15" s="2" t="str">
        <f>'Per-Manual'!B15</f>
        <v>2023 Personal Property Subject to Rate (Col 3, G, I J)</v>
      </c>
      <c r="C15" s="50"/>
      <c r="D15" s="63"/>
      <c r="E15" s="49"/>
      <c r="F15" s="67">
        <f>REAL!F17</f>
        <v>0</v>
      </c>
    </row>
    <row r="16" spans="1:10" ht="15" x14ac:dyDescent="0.25">
      <c r="A16" s="49" t="s">
        <v>35</v>
      </c>
      <c r="C16" s="49"/>
      <c r="D16" s="63"/>
      <c r="E16" s="49"/>
    </row>
    <row r="17" spans="1:6" x14ac:dyDescent="0.2">
      <c r="A17" s="51" t="s">
        <v>51</v>
      </c>
      <c r="B17" s="3" t="s">
        <v>81</v>
      </c>
      <c r="C17" s="51"/>
      <c r="D17" s="66"/>
      <c r="E17" s="49"/>
    </row>
    <row r="18" spans="1:6" ht="15" x14ac:dyDescent="0.25">
      <c r="A18" s="49"/>
      <c r="C18" s="49"/>
      <c r="D18" s="63"/>
      <c r="E18" s="49"/>
    </row>
    <row r="19" spans="1:6" ht="15" x14ac:dyDescent="0.25">
      <c r="A19" s="49"/>
      <c r="B19" s="65">
        <f>SUM(F13)</f>
        <v>0</v>
      </c>
      <c r="C19" s="49" t="s">
        <v>52</v>
      </c>
      <c r="D19" s="75" t="e">
        <f>SUM(F11)</f>
        <v>#DIV/0!</v>
      </c>
      <c r="E19" s="49" t="s">
        <v>53</v>
      </c>
      <c r="F19" s="65" t="e">
        <f>SUM(B19)/100*D19</f>
        <v>#DIV/0!</v>
      </c>
    </row>
    <row r="20" spans="1:6" x14ac:dyDescent="0.2">
      <c r="A20" s="50"/>
      <c r="B20" s="57">
        <v>5</v>
      </c>
      <c r="C20" s="30"/>
      <c r="D20" s="64" t="s">
        <v>82</v>
      </c>
      <c r="E20" s="30"/>
      <c r="F20" s="57" t="str">
        <f>'Per-Manual'!F20</f>
        <v>A 2023 RE Revenue</v>
      </c>
    </row>
    <row r="21" spans="1:6" ht="15" x14ac:dyDescent="0.25">
      <c r="A21" s="50"/>
      <c r="C21" s="49"/>
      <c r="D21" s="63"/>
      <c r="E21" s="49"/>
    </row>
    <row r="22" spans="1:6" ht="15" x14ac:dyDescent="0.25">
      <c r="A22" s="50"/>
      <c r="B22" s="62">
        <f>SUM(F12)</f>
        <v>0</v>
      </c>
      <c r="C22" s="49" t="s">
        <v>52</v>
      </c>
      <c r="D22" s="28">
        <f>SUM(F9)</f>
        <v>0</v>
      </c>
      <c r="E22" s="49" t="s">
        <v>53</v>
      </c>
      <c r="F22" s="60">
        <f>SUM(B22)/100*D22</f>
        <v>0</v>
      </c>
    </row>
    <row r="23" spans="1:6" x14ac:dyDescent="0.2">
      <c r="A23" s="50"/>
      <c r="B23" s="57">
        <v>4</v>
      </c>
      <c r="C23" s="30"/>
      <c r="D23" s="30">
        <v>1</v>
      </c>
      <c r="E23" s="30"/>
      <c r="F23" s="57" t="str">
        <f>'Per-Manual'!F23</f>
        <v>B 2022 RE Revenue</v>
      </c>
    </row>
    <row r="24" spans="1:6" x14ac:dyDescent="0.2">
      <c r="A24" s="50"/>
      <c r="B24" s="57"/>
      <c r="C24" s="30"/>
      <c r="D24" s="30"/>
      <c r="E24" s="30"/>
      <c r="F24" s="57"/>
    </row>
    <row r="25" spans="1:6" x14ac:dyDescent="0.2">
      <c r="A25" s="50"/>
      <c r="B25" s="53" t="e">
        <f>SUM(F19)</f>
        <v>#DIV/0!</v>
      </c>
      <c r="C25" s="59" t="s">
        <v>83</v>
      </c>
      <c r="D25" s="53">
        <f>SUM(F22)</f>
        <v>0</v>
      </c>
      <c r="E25" s="49" t="s">
        <v>53</v>
      </c>
      <c r="F25" s="53" t="e">
        <f>SUM(B25-D25)</f>
        <v>#DIV/0!</v>
      </c>
    </row>
    <row r="26" spans="1:6" x14ac:dyDescent="0.2">
      <c r="A26" s="50"/>
      <c r="B26" s="57" t="s">
        <v>56</v>
      </c>
      <c r="C26" s="30"/>
      <c r="D26" s="30" t="s">
        <v>69</v>
      </c>
      <c r="E26" s="30"/>
      <c r="F26" s="58" t="s">
        <v>84</v>
      </c>
    </row>
    <row r="27" spans="1:6" x14ac:dyDescent="0.2">
      <c r="A27" s="50"/>
      <c r="B27" s="57"/>
      <c r="C27" s="30"/>
      <c r="D27" s="30"/>
      <c r="E27" s="30"/>
      <c r="F27" s="21"/>
    </row>
    <row r="28" spans="1:6" x14ac:dyDescent="0.2">
      <c r="A28" s="50"/>
      <c r="B28" s="53" t="e">
        <f>SUM(F25)</f>
        <v>#DIV/0!</v>
      </c>
      <c r="C28" s="30" t="s">
        <v>85</v>
      </c>
      <c r="D28" s="53">
        <f>SUM(F22)</f>
        <v>0</v>
      </c>
      <c r="E28" s="30"/>
      <c r="F28" s="54" t="e">
        <f>SUM(B28/D28)</f>
        <v>#DIV/0!</v>
      </c>
    </row>
    <row r="29" spans="1:6" x14ac:dyDescent="0.2">
      <c r="A29" s="50"/>
      <c r="B29" s="57" t="s">
        <v>86</v>
      </c>
      <c r="C29" s="56"/>
      <c r="D29" s="30" t="s">
        <v>69</v>
      </c>
      <c r="E29" s="30"/>
      <c r="F29" s="21" t="s">
        <v>87</v>
      </c>
    </row>
    <row r="30" spans="1:6" x14ac:dyDescent="0.2">
      <c r="A30" s="50"/>
      <c r="B30" s="57"/>
      <c r="C30" s="56"/>
      <c r="D30" s="30"/>
      <c r="E30" s="30"/>
      <c r="F30" s="21"/>
    </row>
    <row r="31" spans="1:6" x14ac:dyDescent="0.2">
      <c r="A31" s="51" t="s">
        <v>88</v>
      </c>
      <c r="B31" s="3" t="s">
        <v>89</v>
      </c>
      <c r="C31" s="56"/>
      <c r="D31" s="30"/>
      <c r="E31" s="30"/>
      <c r="F31" s="21"/>
    </row>
    <row r="32" spans="1:6" x14ac:dyDescent="0.2">
      <c r="A32" s="50"/>
      <c r="B32" s="57"/>
      <c r="C32" s="56"/>
      <c r="D32" s="30"/>
      <c r="E32" s="30"/>
      <c r="F32" s="21"/>
    </row>
    <row r="33" spans="1:7" x14ac:dyDescent="0.2">
      <c r="A33" s="50"/>
      <c r="B33" s="53">
        <f>SUM(F15)</f>
        <v>0</v>
      </c>
      <c r="C33" s="50" t="s">
        <v>52</v>
      </c>
      <c r="D33" s="28" t="e">
        <f>SUM(F11)</f>
        <v>#DIV/0!</v>
      </c>
      <c r="E33" s="49" t="s">
        <v>53</v>
      </c>
      <c r="F33" s="53" t="e">
        <f>SUM(B33)/100*D33</f>
        <v>#DIV/0!</v>
      </c>
    </row>
    <row r="34" spans="1:7" x14ac:dyDescent="0.2">
      <c r="A34" s="50"/>
      <c r="B34" s="48">
        <v>7</v>
      </c>
      <c r="C34" s="50"/>
      <c r="D34" s="48" t="s">
        <v>82</v>
      </c>
      <c r="E34" s="49"/>
      <c r="F34" s="48" t="str">
        <f>'Per-Manual'!F34</f>
        <v>E 2023 PP Revenue</v>
      </c>
    </row>
    <row r="35" spans="1:7" x14ac:dyDescent="0.2">
      <c r="A35" s="50"/>
      <c r="B35" s="48"/>
      <c r="C35" s="50"/>
      <c r="D35" s="48"/>
      <c r="E35" s="49"/>
      <c r="F35" s="48"/>
    </row>
    <row r="36" spans="1:7" x14ac:dyDescent="0.2">
      <c r="A36" s="50"/>
      <c r="B36" s="53">
        <f>SUM(F14)</f>
        <v>0</v>
      </c>
      <c r="C36" s="50" t="s">
        <v>52</v>
      </c>
      <c r="D36" s="7">
        <f>SUM(F10)</f>
        <v>0</v>
      </c>
      <c r="E36" s="49" t="s">
        <v>53</v>
      </c>
      <c r="F36" s="53">
        <f>SUM(B36)/100*D36</f>
        <v>0</v>
      </c>
    </row>
    <row r="37" spans="1:7" x14ac:dyDescent="0.2">
      <c r="A37" s="50"/>
      <c r="B37" s="48" t="s">
        <v>90</v>
      </c>
      <c r="C37" s="50"/>
      <c r="D37" s="48" t="s">
        <v>91</v>
      </c>
      <c r="E37" s="49"/>
      <c r="F37" s="48" t="str">
        <f>'Per-Manual'!F37</f>
        <v>F 2022 PP Revenue</v>
      </c>
    </row>
    <row r="38" spans="1:7" x14ac:dyDescent="0.2">
      <c r="A38" s="50"/>
      <c r="B38" s="48"/>
      <c r="C38" s="50"/>
      <c r="D38" s="48"/>
      <c r="E38" s="49"/>
      <c r="F38" s="48"/>
    </row>
    <row r="39" spans="1:7" x14ac:dyDescent="0.2">
      <c r="A39" s="50"/>
      <c r="B39" s="53" t="e">
        <f>SUM(F33)</f>
        <v>#DIV/0!</v>
      </c>
      <c r="C39" s="50" t="s">
        <v>83</v>
      </c>
      <c r="D39" s="53">
        <f>SUM(F36)</f>
        <v>0</v>
      </c>
      <c r="E39" s="49" t="s">
        <v>53</v>
      </c>
      <c r="F39" s="53" t="e">
        <f>SUM(B39-D39)</f>
        <v>#DIV/0!</v>
      </c>
    </row>
    <row r="40" spans="1:7" x14ac:dyDescent="0.2">
      <c r="A40" s="50"/>
      <c r="B40" s="48" t="s">
        <v>92</v>
      </c>
      <c r="C40" s="50"/>
      <c r="D40" s="48" t="s">
        <v>93</v>
      </c>
      <c r="E40" s="49"/>
      <c r="F40" s="48" t="s">
        <v>94</v>
      </c>
    </row>
    <row r="41" spans="1:7" x14ac:dyDescent="0.2">
      <c r="A41" s="50"/>
      <c r="B41" s="48"/>
      <c r="C41" s="50"/>
      <c r="D41" s="48"/>
      <c r="E41" s="49"/>
      <c r="F41" s="48"/>
    </row>
    <row r="42" spans="1:7" x14ac:dyDescent="0.2">
      <c r="A42" s="50"/>
      <c r="B42" s="53" t="e">
        <f>SUM(F39)</f>
        <v>#DIV/0!</v>
      </c>
      <c r="C42" s="30" t="s">
        <v>85</v>
      </c>
      <c r="D42" s="53">
        <f>SUM(F36)</f>
        <v>0</v>
      </c>
      <c r="E42" s="49" t="s">
        <v>53</v>
      </c>
      <c r="F42" s="54" t="e">
        <f>SUM(B42/D42)</f>
        <v>#DIV/0!</v>
      </c>
    </row>
    <row r="43" spans="1:7" x14ac:dyDescent="0.2">
      <c r="A43" s="50"/>
      <c r="B43" s="48" t="s">
        <v>95</v>
      </c>
      <c r="C43" s="50"/>
      <c r="D43" s="48" t="s">
        <v>93</v>
      </c>
      <c r="E43" s="49"/>
      <c r="F43" s="48" t="s">
        <v>96</v>
      </c>
    </row>
    <row r="44" spans="1:7" x14ac:dyDescent="0.2">
      <c r="A44" s="50"/>
      <c r="B44" s="48"/>
      <c r="C44" s="50"/>
      <c r="D44" s="48"/>
      <c r="E44" s="49"/>
      <c r="F44" s="48"/>
    </row>
    <row r="45" spans="1:7" x14ac:dyDescent="0.2">
      <c r="A45" s="51" t="s">
        <v>97</v>
      </c>
      <c r="B45" s="3" t="s">
        <v>98</v>
      </c>
      <c r="C45" s="50"/>
      <c r="D45" s="48"/>
      <c r="E45" s="49"/>
      <c r="F45" s="48"/>
    </row>
    <row r="46" spans="1:7" x14ac:dyDescent="0.2">
      <c r="A46" s="50"/>
      <c r="B46" s="39" t="s">
        <v>99</v>
      </c>
      <c r="C46" s="50"/>
      <c r="D46" s="48"/>
      <c r="E46" s="49"/>
      <c r="F46" s="48"/>
    </row>
    <row r="47" spans="1:7" x14ac:dyDescent="0.2">
      <c r="A47" s="50"/>
      <c r="B47" s="39"/>
      <c r="C47" s="50"/>
      <c r="D47" s="48"/>
      <c r="E47" s="49"/>
      <c r="F47" s="48"/>
      <c r="G47" s="74"/>
    </row>
    <row r="48" spans="1:7" ht="15" x14ac:dyDescent="0.25">
      <c r="A48" s="43" t="s">
        <v>100</v>
      </c>
      <c r="B48" s="47" t="e">
        <f>SUM(F42)</f>
        <v>#DIV/0!</v>
      </c>
      <c r="C48" s="43" t="s">
        <v>101</v>
      </c>
      <c r="D48" s="40"/>
      <c r="E48" s="41"/>
      <c r="F48" s="73" t="e">
        <f>SUM(F28)</f>
        <v>#DIV/0!</v>
      </c>
      <c r="G48" s="72"/>
    </row>
    <row r="49" spans="1:6" x14ac:dyDescent="0.2">
      <c r="A49" s="43"/>
      <c r="B49" s="40" t="s">
        <v>102</v>
      </c>
      <c r="C49" s="43"/>
      <c r="D49" s="40"/>
      <c r="E49" s="41"/>
      <c r="F49" s="40" t="s">
        <v>103</v>
      </c>
    </row>
    <row r="50" spans="1:6" x14ac:dyDescent="0.2">
      <c r="A50" s="43" t="str">
        <f>'Per-Manual'!A50</f>
        <v>The maximum personal tax rate for 2023 is</v>
      </c>
      <c r="B50" s="42"/>
      <c r="C50" s="43"/>
      <c r="D50" s="42"/>
      <c r="E50" s="41"/>
      <c r="F50" s="44" t="e">
        <f>SUM(F11)</f>
        <v>#DIV/0!</v>
      </c>
    </row>
    <row r="51" spans="1:6" x14ac:dyDescent="0.2">
      <c r="A51" s="43"/>
      <c r="B51" s="42"/>
      <c r="C51" s="43"/>
      <c r="D51" s="42"/>
      <c r="E51" s="41"/>
      <c r="F51" s="40">
        <v>3</v>
      </c>
    </row>
    <row r="52" spans="1:6" x14ac:dyDescent="0.2">
      <c r="B52" s="39" t="s">
        <v>104</v>
      </c>
    </row>
    <row r="54" spans="1:6" x14ac:dyDescent="0.2">
      <c r="A54" s="31" t="s">
        <v>100</v>
      </c>
      <c r="B54" s="170" t="e">
        <f>SUM(F42)</f>
        <v>#DIV/0!</v>
      </c>
      <c r="C54" s="31" t="s">
        <v>105</v>
      </c>
      <c r="D54" s="31"/>
      <c r="E54" s="31"/>
      <c r="F54" s="37" t="e">
        <f>SUM(F28)</f>
        <v>#DIV/0!</v>
      </c>
    </row>
    <row r="55" spans="1:6" x14ac:dyDescent="0.2">
      <c r="A55" s="31"/>
      <c r="B55" s="32" t="s">
        <v>102</v>
      </c>
      <c r="C55" s="31"/>
      <c r="D55" s="31"/>
      <c r="E55" s="31"/>
      <c r="F55" s="32" t="s">
        <v>103</v>
      </c>
    </row>
    <row r="56" spans="1:6" x14ac:dyDescent="0.2">
      <c r="A56" s="31" t="s">
        <v>106</v>
      </c>
      <c r="B56" s="31"/>
      <c r="C56" s="31"/>
      <c r="D56" s="31"/>
      <c r="E56" s="31"/>
      <c r="F56" s="31"/>
    </row>
    <row r="57" spans="1:6" x14ac:dyDescent="0.2">
      <c r="A57" s="31"/>
      <c r="B57" s="36">
        <f>SUM(D42)</f>
        <v>0</v>
      </c>
      <c r="C57" s="32" t="s">
        <v>107</v>
      </c>
      <c r="D57" s="52" t="e">
        <f>SUM(F48+1)</f>
        <v>#DIV/0!</v>
      </c>
      <c r="E57" s="34" t="s">
        <v>53</v>
      </c>
      <c r="F57" s="71" t="e">
        <f>SUM(B57*D57)</f>
        <v>#DIV/0!</v>
      </c>
    </row>
    <row r="58" spans="1:6" x14ac:dyDescent="0.2">
      <c r="A58" s="31"/>
      <c r="B58" s="32" t="s">
        <v>93</v>
      </c>
      <c r="C58" s="31"/>
      <c r="D58" s="32" t="s">
        <v>108</v>
      </c>
      <c r="E58" s="31"/>
      <c r="F58" s="31" t="str">
        <f>'Per-Manual'!F58</f>
        <v>J (2023 Revenue $ Max PP)</v>
      </c>
    </row>
    <row r="60" spans="1:6" x14ac:dyDescent="0.2">
      <c r="B60" s="70" t="e">
        <f>SUM(F57)</f>
        <v>#DIV/0!</v>
      </c>
      <c r="C60" s="30" t="s">
        <v>85</v>
      </c>
      <c r="D60" s="29">
        <f>SUM(F15)</f>
        <v>0</v>
      </c>
      <c r="E60" s="2" t="s">
        <v>109</v>
      </c>
      <c r="F60" s="28" t="e">
        <f>SUM((B60)/D60*100)</f>
        <v>#DIV/0!</v>
      </c>
    </row>
    <row r="61" spans="1:6" x14ac:dyDescent="0.2">
      <c r="B61" s="27" t="s">
        <v>110</v>
      </c>
      <c r="D61" s="27">
        <v>7</v>
      </c>
      <c r="F61" s="26" t="str">
        <f>'Per-Manual'!F61</f>
        <v>Maximum 2023 PP Rate</v>
      </c>
    </row>
    <row r="63" spans="1:6" x14ac:dyDescent="0.2">
      <c r="A63" s="3" t="s">
        <v>111</v>
      </c>
    </row>
  </sheetData>
  <sheetProtection algorithmName="SHA-512" hashValue="USGiY9dpmfGEQJIXE5qfw9CZXGGE018jaqK5KykhFGQYoeEmbaVFUt6xJlD0/XNgONOPGL0ZPXG/OjOiGGDiig==" saltValue="Srw+HGt5jxJvrVlVTW7taA==" spinCount="100000" sheet="1" selectLockedCells="1"/>
  <mergeCells count="8">
    <mergeCell ref="A6:G6"/>
    <mergeCell ref="A7:G7"/>
    <mergeCell ref="A2:G2"/>
    <mergeCell ref="A3:G3"/>
    <mergeCell ref="H3:J3"/>
    <mergeCell ref="A4:G4"/>
    <mergeCell ref="H4:J4"/>
    <mergeCell ref="A5:G5"/>
  </mergeCells>
  <printOptions horizontalCentered="1"/>
  <pageMargins left="0.5" right="0" top="0.25" bottom="0" header="0.3" footer="0"/>
  <pageSetup scale="74" orientation="portrait" r:id="rId1"/>
  <headerFooter alignWithMargins="0">
    <oddHeader>&amp;R&amp;9LF 2009EV-Rev. 06/2021</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62"/>
  <sheetViews>
    <sheetView zoomScaleNormal="100" workbookViewId="0">
      <selection activeCell="F62" sqref="F62"/>
    </sheetView>
  </sheetViews>
  <sheetFormatPr defaultColWidth="8.85546875" defaultRowHeight="12.75" x14ac:dyDescent="0.2"/>
  <cols>
    <col min="1" max="1" width="8.85546875" style="2"/>
    <col min="2" max="2" width="14.42578125" style="2" customWidth="1"/>
    <col min="3" max="3" width="8.85546875" style="2"/>
    <col min="4" max="4" width="22.5703125" style="2" customWidth="1"/>
    <col min="5" max="5" width="8.85546875" style="2"/>
    <col min="6" max="6" width="19.5703125" style="2" customWidth="1"/>
    <col min="7" max="16384" width="8.85546875" style="2"/>
  </cols>
  <sheetData>
    <row r="1" spans="1:10" ht="48" customHeight="1" x14ac:dyDescent="0.2"/>
    <row r="2" spans="1:10" s="107" customFormat="1" ht="18.75" x14ac:dyDescent="0.3">
      <c r="A2" s="191" t="s">
        <v>48</v>
      </c>
      <c r="B2" s="192"/>
      <c r="C2" s="192"/>
      <c r="D2" s="192"/>
      <c r="E2" s="192"/>
      <c r="F2" s="192"/>
      <c r="G2" s="192"/>
      <c r="H2" s="160"/>
      <c r="I2" s="160"/>
      <c r="J2" s="160"/>
    </row>
    <row r="3" spans="1:10" s="107" customFormat="1" ht="18.75" x14ac:dyDescent="0.3">
      <c r="A3" s="191" t="s">
        <v>49</v>
      </c>
      <c r="B3" s="192"/>
      <c r="C3" s="192"/>
      <c r="D3" s="192"/>
      <c r="E3" s="192"/>
      <c r="F3" s="192"/>
      <c r="G3" s="192"/>
      <c r="H3" s="191"/>
      <c r="I3" s="192"/>
      <c r="J3" s="192"/>
    </row>
    <row r="4" spans="1:10" s="107" customFormat="1" ht="18.75" x14ac:dyDescent="0.3">
      <c r="A4" s="191" t="s">
        <v>114</v>
      </c>
      <c r="B4" s="192"/>
      <c r="C4" s="192"/>
      <c r="D4" s="192"/>
      <c r="E4" s="192"/>
      <c r="F4" s="192"/>
      <c r="G4" s="192"/>
      <c r="H4" s="191"/>
      <c r="I4" s="192"/>
      <c r="J4" s="192"/>
    </row>
    <row r="5" spans="1:10" s="25" customFormat="1" ht="15.75" x14ac:dyDescent="0.25">
      <c r="A5" s="203">
        <f>+REAL!A5</f>
        <v>0</v>
      </c>
      <c r="B5" s="204"/>
      <c r="C5" s="204"/>
      <c r="D5" s="204"/>
      <c r="E5" s="204"/>
      <c r="F5" s="204"/>
      <c r="G5" s="205"/>
      <c r="H5" s="112"/>
      <c r="I5" s="112"/>
    </row>
    <row r="6" spans="1:10" s="110" customFormat="1" ht="21" x14ac:dyDescent="0.3">
      <c r="A6" s="199">
        <f>+REAL!A6</f>
        <v>0</v>
      </c>
      <c r="B6" s="200"/>
      <c r="C6" s="200"/>
      <c r="D6" s="200"/>
      <c r="E6" s="200"/>
      <c r="F6" s="200"/>
      <c r="G6" s="200"/>
      <c r="H6" s="108"/>
      <c r="I6" s="108"/>
      <c r="J6" s="109"/>
    </row>
    <row r="7" spans="1:10" ht="19.899999999999999" customHeight="1" x14ac:dyDescent="0.25">
      <c r="A7" s="201">
        <f>+REAL!A7</f>
        <v>0</v>
      </c>
      <c r="B7" s="202"/>
      <c r="C7" s="202"/>
      <c r="D7" s="202"/>
      <c r="E7" s="202"/>
      <c r="F7" s="202"/>
      <c r="G7" s="202"/>
      <c r="J7" s="1"/>
    </row>
    <row r="8" spans="1:10" ht="15" x14ac:dyDescent="0.25">
      <c r="A8" s="50"/>
      <c r="C8" s="50"/>
      <c r="D8" s="63"/>
      <c r="E8" s="49"/>
    </row>
    <row r="9" spans="1:10" ht="15" x14ac:dyDescent="0.25">
      <c r="A9" s="68">
        <v>1</v>
      </c>
      <c r="B9" s="2" t="str">
        <f>'Per-Manual'!B9</f>
        <v>2022 Actual Tax Rate (per $100) Real Property</v>
      </c>
      <c r="C9" s="50"/>
      <c r="D9" s="63"/>
      <c r="E9" s="49"/>
      <c r="F9" s="69">
        <f>REAL!F9</f>
        <v>0</v>
      </c>
    </row>
    <row r="10" spans="1:10" ht="15" x14ac:dyDescent="0.25">
      <c r="A10" s="68">
        <v>2</v>
      </c>
      <c r="B10" s="2" t="str">
        <f>'Per-Manual'!B10</f>
        <v>2022 Actual Tax Rate (per $100) Personal Property</v>
      </c>
      <c r="C10" s="50"/>
      <c r="D10" s="63"/>
      <c r="E10" s="49"/>
      <c r="F10" s="69">
        <f>REAL!F10</f>
        <v>0</v>
      </c>
    </row>
    <row r="11" spans="1:10" ht="15" x14ac:dyDescent="0.25">
      <c r="A11" s="68">
        <v>3</v>
      </c>
      <c r="B11" s="2" t="str">
        <f>'Per-Manual'!B11</f>
        <v>2023 Actual Tax Rate (per$100) Real Property</v>
      </c>
      <c r="C11" s="50"/>
      <c r="D11" s="63"/>
      <c r="E11" s="49" t="s">
        <v>35</v>
      </c>
      <c r="F11" s="6" t="e">
        <f>REAL!F49</f>
        <v>#DIV/0!</v>
      </c>
    </row>
    <row r="12" spans="1:10" ht="15" x14ac:dyDescent="0.25">
      <c r="A12" s="68">
        <v>4</v>
      </c>
      <c r="B12" s="2" t="str">
        <f>'Per-Manual'!B12</f>
        <v>2022 Real Property Subject to Rate (col 1, F, H)</v>
      </c>
      <c r="C12" s="50"/>
      <c r="D12" s="63"/>
      <c r="E12" s="49" t="s">
        <v>35</v>
      </c>
      <c r="F12" s="67">
        <f>REAL!F12</f>
        <v>0</v>
      </c>
    </row>
    <row r="13" spans="1:10" ht="15" x14ac:dyDescent="0.25">
      <c r="A13" s="68">
        <v>5</v>
      </c>
      <c r="B13" s="2" t="str">
        <f>'Per-Manual'!B13</f>
        <v>2023 Total Property Subject to Rate (col 3, F,G,H,I,J)</v>
      </c>
      <c r="C13" s="50"/>
      <c r="D13" s="63"/>
      <c r="E13" s="49" t="s">
        <v>35</v>
      </c>
      <c r="F13" s="65">
        <f>REAL!F14</f>
        <v>0</v>
      </c>
    </row>
    <row r="14" spans="1:10" ht="15" x14ac:dyDescent="0.25">
      <c r="A14" s="68">
        <v>6</v>
      </c>
      <c r="B14" s="2" t="str">
        <f>'Per-Manual'!B14</f>
        <v xml:space="preserve">2022 Personal Property Subject to Rate (Col 1, G, I, J) </v>
      </c>
      <c r="C14" s="50"/>
      <c r="D14" s="63"/>
      <c r="E14" s="49"/>
      <c r="F14" s="67">
        <f>REAL!F16</f>
        <v>0</v>
      </c>
    </row>
    <row r="15" spans="1:10" ht="15" x14ac:dyDescent="0.25">
      <c r="A15" s="68">
        <v>7</v>
      </c>
      <c r="B15" s="2" t="str">
        <f>'Per-Manual'!B15</f>
        <v>2023 Personal Property Subject to Rate (Col 3, G, I J)</v>
      </c>
      <c r="C15" s="50"/>
      <c r="D15" s="63"/>
      <c r="E15" s="49"/>
      <c r="F15" s="67">
        <f>REAL!F17</f>
        <v>0</v>
      </c>
    </row>
    <row r="16" spans="1:10" ht="6.75" customHeight="1" x14ac:dyDescent="0.25">
      <c r="A16" s="49" t="s">
        <v>35</v>
      </c>
      <c r="C16" s="49"/>
      <c r="D16" s="63"/>
      <c r="E16" s="49"/>
    </row>
    <row r="17" spans="1:6" x14ac:dyDescent="0.2">
      <c r="A17" s="51" t="s">
        <v>51</v>
      </c>
      <c r="B17" s="3" t="s">
        <v>81</v>
      </c>
      <c r="C17" s="51"/>
      <c r="D17" s="66"/>
      <c r="E17" s="49"/>
    </row>
    <row r="18" spans="1:6" ht="6" customHeight="1" x14ac:dyDescent="0.25">
      <c r="A18" s="49"/>
      <c r="C18" s="49"/>
      <c r="D18" s="63"/>
      <c r="E18" s="49"/>
    </row>
    <row r="19" spans="1:6" ht="15" x14ac:dyDescent="0.25">
      <c r="A19" s="49"/>
      <c r="B19" s="65">
        <f>SUM(F13)</f>
        <v>0</v>
      </c>
      <c r="C19" s="49" t="s">
        <v>52</v>
      </c>
      <c r="D19" s="77" t="e">
        <f>SUM(F11)</f>
        <v>#DIV/0!</v>
      </c>
      <c r="E19" s="49" t="s">
        <v>53</v>
      </c>
      <c r="F19" s="65" t="e">
        <f>SUM(B19)/100*D19</f>
        <v>#DIV/0!</v>
      </c>
    </row>
    <row r="20" spans="1:6" x14ac:dyDescent="0.2">
      <c r="A20" s="50"/>
      <c r="B20" s="57">
        <v>5</v>
      </c>
      <c r="C20" s="30"/>
      <c r="D20" s="64" t="s">
        <v>82</v>
      </c>
      <c r="E20" s="30"/>
      <c r="F20" s="57" t="str">
        <f>'Per-Manual'!F20</f>
        <v>A 2023 RE Revenue</v>
      </c>
    </row>
    <row r="21" spans="1:6" ht="15" x14ac:dyDescent="0.25">
      <c r="A21" s="50"/>
      <c r="C21" s="49"/>
      <c r="D21" s="63"/>
      <c r="E21" s="49"/>
    </row>
    <row r="22" spans="1:6" ht="15" x14ac:dyDescent="0.25">
      <c r="A22" s="50"/>
      <c r="B22" s="62">
        <f>SUM(F12)</f>
        <v>0</v>
      </c>
      <c r="C22" s="49" t="s">
        <v>52</v>
      </c>
      <c r="D22" s="61">
        <f>SUM(F9)</f>
        <v>0</v>
      </c>
      <c r="E22" s="49" t="s">
        <v>53</v>
      </c>
      <c r="F22" s="60">
        <f>SUM(B22)/100*D22</f>
        <v>0</v>
      </c>
    </row>
    <row r="23" spans="1:6" x14ac:dyDescent="0.2">
      <c r="A23" s="50"/>
      <c r="B23" s="57">
        <v>4</v>
      </c>
      <c r="C23" s="30"/>
      <c r="D23" s="30">
        <v>1</v>
      </c>
      <c r="E23" s="30"/>
      <c r="F23" s="57" t="str">
        <f>'Per-Manual'!F23</f>
        <v>B 2022 RE Revenue</v>
      </c>
    </row>
    <row r="24" spans="1:6" x14ac:dyDescent="0.2">
      <c r="A24" s="50"/>
      <c r="B24" s="57"/>
      <c r="C24" s="30"/>
      <c r="D24" s="30"/>
      <c r="E24" s="30"/>
      <c r="F24" s="57"/>
    </row>
    <row r="25" spans="1:6" x14ac:dyDescent="0.2">
      <c r="A25" s="50"/>
      <c r="B25" s="53" t="e">
        <f>SUM(F19)</f>
        <v>#DIV/0!</v>
      </c>
      <c r="C25" s="59" t="s">
        <v>83</v>
      </c>
      <c r="D25" s="53">
        <f>SUM(F22)</f>
        <v>0</v>
      </c>
      <c r="E25" s="49" t="s">
        <v>53</v>
      </c>
      <c r="F25" s="53" t="e">
        <f>SUM(B25-D25)</f>
        <v>#DIV/0!</v>
      </c>
    </row>
    <row r="26" spans="1:6" x14ac:dyDescent="0.2">
      <c r="A26" s="50"/>
      <c r="B26" s="57" t="s">
        <v>56</v>
      </c>
      <c r="C26" s="30"/>
      <c r="D26" s="30" t="s">
        <v>69</v>
      </c>
      <c r="E26" s="30"/>
      <c r="F26" s="58" t="s">
        <v>84</v>
      </c>
    </row>
    <row r="27" spans="1:6" x14ac:dyDescent="0.2">
      <c r="A27" s="50"/>
      <c r="B27" s="57"/>
      <c r="C27" s="30"/>
      <c r="D27" s="30"/>
      <c r="E27" s="30"/>
      <c r="F27" s="21"/>
    </row>
    <row r="28" spans="1:6" x14ac:dyDescent="0.2">
      <c r="A28" s="50"/>
      <c r="B28" s="53" t="e">
        <f>SUM(F25)</f>
        <v>#DIV/0!</v>
      </c>
      <c r="C28" s="30" t="s">
        <v>85</v>
      </c>
      <c r="D28" s="53">
        <f>SUM(F22)</f>
        <v>0</v>
      </c>
      <c r="E28" s="30"/>
      <c r="F28" s="52" t="e">
        <f>SUM(B28/D28)</f>
        <v>#DIV/0!</v>
      </c>
    </row>
    <row r="29" spans="1:6" x14ac:dyDescent="0.2">
      <c r="A29" s="50"/>
      <c r="B29" s="57" t="s">
        <v>86</v>
      </c>
      <c r="C29" s="56"/>
      <c r="D29" s="30" t="s">
        <v>69</v>
      </c>
      <c r="E29" s="30"/>
      <c r="F29" s="21" t="s">
        <v>87</v>
      </c>
    </row>
    <row r="30" spans="1:6" x14ac:dyDescent="0.2">
      <c r="A30" s="50"/>
      <c r="B30" s="57"/>
      <c r="C30" s="56"/>
      <c r="D30" s="30"/>
      <c r="E30" s="30"/>
      <c r="F30" s="21"/>
    </row>
    <row r="31" spans="1:6" x14ac:dyDescent="0.2">
      <c r="A31" s="51" t="s">
        <v>88</v>
      </c>
      <c r="B31" s="3" t="s">
        <v>89</v>
      </c>
      <c r="C31" s="56"/>
      <c r="D31" s="30"/>
      <c r="E31" s="30"/>
      <c r="F31" s="21"/>
    </row>
    <row r="32" spans="1:6" x14ac:dyDescent="0.2">
      <c r="A32" s="50"/>
      <c r="B32" s="57"/>
      <c r="C32" s="56"/>
      <c r="D32" s="30"/>
      <c r="E32" s="30"/>
      <c r="F32" s="21"/>
    </row>
    <row r="33" spans="1:6" x14ac:dyDescent="0.2">
      <c r="A33" s="50"/>
      <c r="B33" s="53">
        <f>SUM(F15)</f>
        <v>0</v>
      </c>
      <c r="C33" s="50" t="s">
        <v>52</v>
      </c>
      <c r="D33" s="61" t="e">
        <f>SUM(F11)</f>
        <v>#DIV/0!</v>
      </c>
      <c r="E33" s="49" t="s">
        <v>53</v>
      </c>
      <c r="F33" s="53" t="e">
        <f>SUM(B33)/100*D33</f>
        <v>#DIV/0!</v>
      </c>
    </row>
    <row r="34" spans="1:6" x14ac:dyDescent="0.2">
      <c r="A34" s="50"/>
      <c r="B34" s="48">
        <v>7</v>
      </c>
      <c r="C34" s="50"/>
      <c r="D34" s="48" t="s">
        <v>82</v>
      </c>
      <c r="E34" s="49"/>
      <c r="F34" s="48" t="str">
        <f>'Per-Manual'!F34</f>
        <v>E 2023 PP Revenue</v>
      </c>
    </row>
    <row r="35" spans="1:6" x14ac:dyDescent="0.2">
      <c r="A35" s="50"/>
      <c r="B35" s="48"/>
      <c r="C35" s="50"/>
      <c r="D35" s="48"/>
      <c r="E35" s="49"/>
      <c r="F35" s="48"/>
    </row>
    <row r="36" spans="1:6" x14ac:dyDescent="0.2">
      <c r="A36" s="50"/>
      <c r="B36" s="53">
        <f>SUM(F14)</f>
        <v>0</v>
      </c>
      <c r="C36" s="50" t="s">
        <v>52</v>
      </c>
      <c r="D36" s="55">
        <f>SUM(F10)</f>
        <v>0</v>
      </c>
      <c r="E36" s="49" t="s">
        <v>53</v>
      </c>
      <c r="F36" s="53">
        <f>SUM(B36)/100*D36</f>
        <v>0</v>
      </c>
    </row>
    <row r="37" spans="1:6" x14ac:dyDescent="0.2">
      <c r="A37" s="50"/>
      <c r="B37" s="48" t="s">
        <v>90</v>
      </c>
      <c r="C37" s="50"/>
      <c r="D37" s="48" t="s">
        <v>91</v>
      </c>
      <c r="E37" s="49"/>
      <c r="F37" s="48" t="str">
        <f>'Per-Manual'!F37</f>
        <v>F 2022 PP Revenue</v>
      </c>
    </row>
    <row r="38" spans="1:6" x14ac:dyDescent="0.2">
      <c r="A38" s="50"/>
      <c r="B38" s="48"/>
      <c r="C38" s="50"/>
      <c r="D38" s="48"/>
      <c r="E38" s="49"/>
      <c r="F38" s="48"/>
    </row>
    <row r="39" spans="1:6" x14ac:dyDescent="0.2">
      <c r="A39" s="50"/>
      <c r="B39" s="53" t="e">
        <f>SUM(F33)</f>
        <v>#DIV/0!</v>
      </c>
      <c r="C39" s="50" t="s">
        <v>83</v>
      </c>
      <c r="D39" s="53">
        <f>SUM(F36)</f>
        <v>0</v>
      </c>
      <c r="E39" s="49" t="s">
        <v>53</v>
      </c>
      <c r="F39" s="53" t="e">
        <f>SUM(B39-D39)</f>
        <v>#DIV/0!</v>
      </c>
    </row>
    <row r="40" spans="1:6" x14ac:dyDescent="0.2">
      <c r="A40" s="50"/>
      <c r="B40" s="48" t="s">
        <v>92</v>
      </c>
      <c r="C40" s="50"/>
      <c r="D40" s="48" t="s">
        <v>93</v>
      </c>
      <c r="E40" s="49"/>
      <c r="F40" s="48" t="s">
        <v>94</v>
      </c>
    </row>
    <row r="41" spans="1:6" x14ac:dyDescent="0.2">
      <c r="A41" s="50"/>
      <c r="B41" s="48"/>
      <c r="C41" s="50"/>
      <c r="D41" s="48"/>
      <c r="E41" s="49"/>
      <c r="F41" s="48"/>
    </row>
    <row r="42" spans="1:6" x14ac:dyDescent="0.2">
      <c r="A42" s="50"/>
      <c r="B42" s="53" t="e">
        <f>SUM(F39)</f>
        <v>#DIV/0!</v>
      </c>
      <c r="C42" s="30" t="s">
        <v>85</v>
      </c>
      <c r="D42" s="53">
        <f>SUM(F36)</f>
        <v>0</v>
      </c>
      <c r="E42" s="49" t="s">
        <v>53</v>
      </c>
      <c r="F42" s="52" t="e">
        <f>SUM(B42/D42)</f>
        <v>#DIV/0!</v>
      </c>
    </row>
    <row r="43" spans="1:6" x14ac:dyDescent="0.2">
      <c r="A43" s="50"/>
      <c r="B43" s="48" t="s">
        <v>95</v>
      </c>
      <c r="C43" s="50"/>
      <c r="D43" s="48" t="s">
        <v>93</v>
      </c>
      <c r="E43" s="49"/>
      <c r="F43" s="48" t="s">
        <v>96</v>
      </c>
    </row>
    <row r="44" spans="1:6" x14ac:dyDescent="0.2">
      <c r="A44" s="50"/>
      <c r="B44" s="48"/>
      <c r="C44" s="50"/>
      <c r="D44" s="48"/>
      <c r="E44" s="49"/>
      <c r="F44" s="48"/>
    </row>
    <row r="45" spans="1:6" x14ac:dyDescent="0.2">
      <c r="A45" s="51" t="s">
        <v>97</v>
      </c>
      <c r="B45" s="3" t="s">
        <v>98</v>
      </c>
      <c r="C45" s="50"/>
      <c r="D45" s="48"/>
      <c r="E45" s="49"/>
      <c r="F45" s="48"/>
    </row>
    <row r="46" spans="1:6" x14ac:dyDescent="0.2">
      <c r="A46" s="50"/>
      <c r="B46" s="39" t="s">
        <v>99</v>
      </c>
      <c r="C46" s="50"/>
      <c r="D46" s="48"/>
      <c r="E46" s="49"/>
      <c r="F46" s="48"/>
    </row>
    <row r="47" spans="1:6" x14ac:dyDescent="0.2">
      <c r="A47" s="50"/>
      <c r="B47" s="39"/>
      <c r="C47" s="50"/>
      <c r="D47" s="48"/>
      <c r="E47" s="49"/>
      <c r="F47" s="48"/>
    </row>
    <row r="48" spans="1:6" x14ac:dyDescent="0.2">
      <c r="A48" s="43" t="s">
        <v>100</v>
      </c>
      <c r="B48" s="47" t="e">
        <f>SUM(F42)</f>
        <v>#DIV/0!</v>
      </c>
      <c r="C48" s="43" t="s">
        <v>101</v>
      </c>
      <c r="D48" s="40"/>
      <c r="E48" s="41"/>
      <c r="F48" s="46" t="e">
        <f>SUM(F28)</f>
        <v>#DIV/0!</v>
      </c>
    </row>
    <row r="49" spans="1:6" x14ac:dyDescent="0.2">
      <c r="A49" s="43"/>
      <c r="B49" s="40" t="s">
        <v>102</v>
      </c>
      <c r="C49" s="43"/>
      <c r="D49" s="40"/>
      <c r="E49" s="41"/>
      <c r="F49" s="40" t="s">
        <v>103</v>
      </c>
    </row>
    <row r="50" spans="1:6" x14ac:dyDescent="0.2">
      <c r="A50" s="43" t="str">
        <f>'Per-Manual'!A50</f>
        <v>The maximum personal tax rate for 2023 is</v>
      </c>
      <c r="B50" s="42"/>
      <c r="C50" s="43"/>
      <c r="D50" s="42"/>
      <c r="E50" s="41"/>
      <c r="F50" s="44" t="e">
        <f>SUM(F11)</f>
        <v>#DIV/0!</v>
      </c>
    </row>
    <row r="51" spans="1:6" x14ac:dyDescent="0.2">
      <c r="A51" s="43"/>
      <c r="B51" s="42"/>
      <c r="C51" s="43"/>
      <c r="D51" s="42"/>
      <c r="E51" s="41"/>
      <c r="F51" s="40">
        <v>3</v>
      </c>
    </row>
    <row r="52" spans="1:6" x14ac:dyDescent="0.2">
      <c r="B52" s="39" t="s">
        <v>104</v>
      </c>
    </row>
    <row r="54" spans="1:6" x14ac:dyDescent="0.2">
      <c r="A54" s="31" t="s">
        <v>100</v>
      </c>
      <c r="B54" s="38" t="e">
        <f>SUM(F42)</f>
        <v>#DIV/0!</v>
      </c>
      <c r="C54" s="31" t="s">
        <v>105</v>
      </c>
      <c r="D54" s="31"/>
      <c r="E54" s="31"/>
      <c r="F54" s="37" t="e">
        <f>SUM(F28)</f>
        <v>#DIV/0!</v>
      </c>
    </row>
    <row r="55" spans="1:6" x14ac:dyDescent="0.2">
      <c r="A55" s="31"/>
      <c r="B55" s="32" t="s">
        <v>102</v>
      </c>
      <c r="C55" s="31"/>
      <c r="D55" s="31"/>
      <c r="E55" s="31"/>
      <c r="F55" s="32" t="s">
        <v>103</v>
      </c>
    </row>
    <row r="56" spans="1:6" x14ac:dyDescent="0.2">
      <c r="A56" s="31" t="s">
        <v>106</v>
      </c>
      <c r="B56" s="31"/>
      <c r="C56" s="31"/>
      <c r="D56" s="31"/>
      <c r="E56" s="31"/>
      <c r="F56" s="31"/>
    </row>
    <row r="57" spans="1:6" x14ac:dyDescent="0.2">
      <c r="A57" s="31"/>
      <c r="B57" s="36">
        <f>SUM(D42)</f>
        <v>0</v>
      </c>
      <c r="C57" s="32" t="s">
        <v>107</v>
      </c>
      <c r="D57" s="52" t="e">
        <f>SUM(F48+1)</f>
        <v>#DIV/0!</v>
      </c>
      <c r="E57" s="34" t="s">
        <v>53</v>
      </c>
      <c r="F57" s="71" t="e">
        <f>SUM(B57*D57)</f>
        <v>#DIV/0!</v>
      </c>
    </row>
    <row r="58" spans="1:6" x14ac:dyDescent="0.2">
      <c r="A58" s="31"/>
      <c r="B58" s="32" t="s">
        <v>93</v>
      </c>
      <c r="C58" s="31"/>
      <c r="D58" s="32" t="s">
        <v>108</v>
      </c>
      <c r="E58" s="31"/>
      <c r="F58" s="31" t="str">
        <f>'Per-Manual'!F58</f>
        <v>J (2023 Revenue $ Max PP)</v>
      </c>
    </row>
    <row r="60" spans="1:6" x14ac:dyDescent="0.2">
      <c r="B60" s="76" t="e">
        <f>SUM(F57)</f>
        <v>#DIV/0!</v>
      </c>
      <c r="C60" s="30" t="s">
        <v>85</v>
      </c>
      <c r="D60" s="29">
        <f>SUM(F15)</f>
        <v>0</v>
      </c>
      <c r="E60" s="2" t="s">
        <v>109</v>
      </c>
      <c r="F60" s="28" t="e">
        <f>SUM((B60)/D60*100)</f>
        <v>#DIV/0!</v>
      </c>
    </row>
    <row r="61" spans="1:6" x14ac:dyDescent="0.2">
      <c r="B61" s="27" t="s">
        <v>110</v>
      </c>
      <c r="D61" s="27">
        <v>7</v>
      </c>
      <c r="F61" s="26" t="str">
        <f>'Per-Manual'!F61</f>
        <v>Maximum 2023 PP Rate</v>
      </c>
    </row>
    <row r="62" spans="1:6" x14ac:dyDescent="0.2">
      <c r="A62" s="3" t="s">
        <v>111</v>
      </c>
    </row>
  </sheetData>
  <sheetProtection algorithmName="SHA-512" hashValue="/UAZJz70g5ilZDoYRNSC45ZGAg11n/ulsOx62seQOCqkZw8Z+3V0U5TJMJGPyNVeSEmq7J+xMPh7al239dg5mA==" saltValue="6kwgVNBxRhzvEQupV0fYKg==" spinCount="100000" sheet="1" selectLockedCells="1"/>
  <mergeCells count="8">
    <mergeCell ref="A6:G6"/>
    <mergeCell ref="A7:G7"/>
    <mergeCell ref="A2:G2"/>
    <mergeCell ref="A3:G3"/>
    <mergeCell ref="H3:J3"/>
    <mergeCell ref="A4:G4"/>
    <mergeCell ref="H4:J4"/>
    <mergeCell ref="A5:G5"/>
  </mergeCells>
  <printOptions horizontalCentered="1"/>
  <pageMargins left="0.25" right="0" top="0.75" bottom="0" header="0.3" footer="0"/>
  <pageSetup scale="71" orientation="portrait" r:id="rId1"/>
  <headerFooter alignWithMargins="0">
    <oddHeader>&amp;R&amp;9LF 2009EV-Rev. 06/2021</oddHeader>
  </headerFooter>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42"/>
  <sheetViews>
    <sheetView workbookViewId="0">
      <selection activeCell="D44" sqref="D44"/>
    </sheetView>
  </sheetViews>
  <sheetFormatPr defaultColWidth="9.28515625" defaultRowHeight="15" x14ac:dyDescent="0.25"/>
  <cols>
    <col min="1" max="1" width="22.140625" style="129" customWidth="1"/>
    <col min="2" max="2" width="26" style="129" bestFit="1" customWidth="1"/>
    <col min="3" max="3" width="9.28515625" style="129"/>
    <col min="4" max="4" width="16.42578125" style="129" bestFit="1" customWidth="1"/>
    <col min="5" max="5" width="9.28515625" style="129"/>
    <col min="6" max="6" width="16.140625" style="129" bestFit="1" customWidth="1"/>
    <col min="7" max="16384" width="9.28515625" style="129"/>
  </cols>
  <sheetData>
    <row r="1" spans="1:6" x14ac:dyDescent="0.25">
      <c r="A1" s="212" t="s">
        <v>115</v>
      </c>
      <c r="B1" s="212"/>
      <c r="C1" s="212"/>
      <c r="D1" s="212"/>
      <c r="E1" s="212"/>
      <c r="F1" s="212"/>
    </row>
    <row r="2" spans="1:6" x14ac:dyDescent="0.25">
      <c r="A2" s="153" t="s">
        <v>116</v>
      </c>
      <c r="B2" s="219"/>
      <c r="C2" s="219"/>
      <c r="D2" s="152"/>
      <c r="E2" s="152"/>
      <c r="F2" s="148"/>
    </row>
    <row r="3" spans="1:6" x14ac:dyDescent="0.25">
      <c r="A3" s="151" t="s">
        <v>117</v>
      </c>
      <c r="B3" s="220"/>
      <c r="C3" s="220"/>
      <c r="D3" s="148"/>
      <c r="E3" s="148"/>
      <c r="F3" s="148"/>
    </row>
    <row r="4" spans="1:6" ht="15.75" thickBot="1" x14ac:dyDescent="0.3">
      <c r="A4" s="151"/>
      <c r="B4" s="148"/>
      <c r="C4" s="148"/>
      <c r="D4" s="148"/>
      <c r="E4" s="148"/>
      <c r="F4" s="148"/>
    </row>
    <row r="5" spans="1:6" ht="15.75" x14ac:dyDescent="0.25">
      <c r="A5" s="213" t="s">
        <v>118</v>
      </c>
      <c r="B5" s="214"/>
      <c r="C5" s="214"/>
      <c r="D5" s="214"/>
      <c r="E5" s="214"/>
      <c r="F5" s="215"/>
    </row>
    <row r="6" spans="1:6" x14ac:dyDescent="0.25">
      <c r="A6" s="216" t="s">
        <v>119</v>
      </c>
      <c r="B6" s="217"/>
      <c r="C6" s="217"/>
      <c r="D6" s="217"/>
      <c r="E6" s="217"/>
      <c r="F6" s="218"/>
    </row>
    <row r="7" spans="1:6" x14ac:dyDescent="0.25">
      <c r="A7" s="140" t="s">
        <v>120</v>
      </c>
      <c r="B7" s="150"/>
      <c r="C7" s="138" t="s">
        <v>121</v>
      </c>
      <c r="D7" s="137"/>
      <c r="E7" s="138" t="s">
        <v>122</v>
      </c>
      <c r="F7" s="145">
        <f>(B7/100)*(D7/100)</f>
        <v>0</v>
      </c>
    </row>
    <row r="8" spans="1:6" x14ac:dyDescent="0.25">
      <c r="A8" s="140"/>
      <c r="B8" s="143" t="s">
        <v>123</v>
      </c>
      <c r="C8" s="143"/>
      <c r="D8" s="143" t="s">
        <v>124</v>
      </c>
      <c r="E8" s="138"/>
      <c r="F8" s="146"/>
    </row>
    <row r="9" spans="1:6" x14ac:dyDescent="0.25">
      <c r="A9" s="140" t="s">
        <v>125</v>
      </c>
      <c r="B9" s="150"/>
      <c r="C9" s="138" t="s">
        <v>121</v>
      </c>
      <c r="D9" s="137"/>
      <c r="E9" s="138" t="s">
        <v>122</v>
      </c>
      <c r="F9" s="145">
        <f>(B9/100)*(D9/100)</f>
        <v>0</v>
      </c>
    </row>
    <row r="10" spans="1:6" x14ac:dyDescent="0.25">
      <c r="A10" s="140"/>
      <c r="B10" s="143" t="s">
        <v>123</v>
      </c>
      <c r="C10" s="143"/>
      <c r="D10" s="143" t="s">
        <v>124</v>
      </c>
      <c r="E10" s="138"/>
      <c r="F10" s="146"/>
    </row>
    <row r="11" spans="1:6" x14ac:dyDescent="0.25">
      <c r="A11" s="140" t="s">
        <v>126</v>
      </c>
      <c r="B11" s="150"/>
      <c r="C11" s="138" t="s">
        <v>121</v>
      </c>
      <c r="D11" s="137"/>
      <c r="E11" s="138" t="s">
        <v>122</v>
      </c>
      <c r="F11" s="145">
        <f>(B11/100)*(D11/100)</f>
        <v>0</v>
      </c>
    </row>
    <row r="12" spans="1:6" x14ac:dyDescent="0.25">
      <c r="A12" s="140"/>
      <c r="B12" s="144"/>
      <c r="C12" s="138"/>
      <c r="D12" s="143" t="s">
        <v>124</v>
      </c>
      <c r="E12" s="138"/>
      <c r="F12" s="146"/>
    </row>
    <row r="13" spans="1:6" x14ac:dyDescent="0.25">
      <c r="A13" s="140" t="s">
        <v>127</v>
      </c>
      <c r="B13" s="139">
        <f>(F7+F9+F11)</f>
        <v>0</v>
      </c>
      <c r="C13" s="138" t="s">
        <v>128</v>
      </c>
      <c r="D13" s="137"/>
      <c r="E13" s="138" t="s">
        <v>122</v>
      </c>
      <c r="F13" s="145">
        <f>(B13)-((D13/100)*(B13))</f>
        <v>0</v>
      </c>
    </row>
    <row r="14" spans="1:6" ht="15.75" thickBot="1" x14ac:dyDescent="0.3">
      <c r="A14" s="140"/>
      <c r="B14" s="144"/>
      <c r="C14" s="138"/>
      <c r="D14" s="143" t="s">
        <v>129</v>
      </c>
      <c r="E14" s="142"/>
      <c r="F14" s="141"/>
    </row>
    <row r="15" spans="1:6" x14ac:dyDescent="0.25">
      <c r="A15" s="140" t="s">
        <v>130</v>
      </c>
      <c r="B15" s="139">
        <f>(F13)</f>
        <v>0</v>
      </c>
      <c r="C15" s="138" t="s">
        <v>128</v>
      </c>
      <c r="D15" s="137"/>
      <c r="E15" s="136" t="s">
        <v>122</v>
      </c>
      <c r="F15" s="135">
        <f>(B15)-((D15/100)*(B15))</f>
        <v>0</v>
      </c>
    </row>
    <row r="16" spans="1:6" ht="15.75" thickBot="1" x14ac:dyDescent="0.3">
      <c r="A16" s="134"/>
      <c r="B16" s="133"/>
      <c r="C16" s="133"/>
      <c r="D16" s="132" t="s">
        <v>131</v>
      </c>
      <c r="E16" s="131"/>
      <c r="F16" s="130" t="s">
        <v>132</v>
      </c>
    </row>
    <row r="17" spans="1:6" ht="15.75" thickBot="1" x14ac:dyDescent="0.3">
      <c r="A17" s="148"/>
      <c r="B17" s="149"/>
      <c r="C17" s="148"/>
      <c r="D17" s="149"/>
      <c r="E17" s="148"/>
      <c r="F17" s="148"/>
    </row>
    <row r="18" spans="1:6" ht="18.75" x14ac:dyDescent="0.3">
      <c r="A18" s="206" t="s">
        <v>133</v>
      </c>
      <c r="B18" s="207"/>
      <c r="C18" s="207"/>
      <c r="D18" s="207"/>
      <c r="E18" s="207"/>
      <c r="F18" s="208"/>
    </row>
    <row r="19" spans="1:6" x14ac:dyDescent="0.25">
      <c r="A19" s="209" t="s">
        <v>134</v>
      </c>
      <c r="B19" s="210"/>
      <c r="C19" s="210"/>
      <c r="D19" s="210"/>
      <c r="E19" s="210"/>
      <c r="F19" s="211"/>
    </row>
    <row r="20" spans="1:6" x14ac:dyDescent="0.25">
      <c r="A20" s="140" t="s">
        <v>120</v>
      </c>
      <c r="B20" s="147">
        <f>+B7</f>
        <v>0</v>
      </c>
      <c r="C20" s="138" t="s">
        <v>121</v>
      </c>
      <c r="D20" s="137"/>
      <c r="E20" s="138" t="s">
        <v>122</v>
      </c>
      <c r="F20" s="145">
        <f>(B20/100)*(D20/100)</f>
        <v>0</v>
      </c>
    </row>
    <row r="21" spans="1:6" x14ac:dyDescent="0.25">
      <c r="A21" s="140"/>
      <c r="B21" s="143" t="s">
        <v>123</v>
      </c>
      <c r="C21" s="143"/>
      <c r="D21" s="143" t="s">
        <v>124</v>
      </c>
      <c r="E21" s="138"/>
      <c r="F21" s="146"/>
    </row>
    <row r="22" spans="1:6" x14ac:dyDescent="0.25">
      <c r="A22" s="140" t="s">
        <v>125</v>
      </c>
      <c r="B22" s="147">
        <f>+B9</f>
        <v>0</v>
      </c>
      <c r="C22" s="138" t="s">
        <v>121</v>
      </c>
      <c r="D22" s="137"/>
      <c r="E22" s="138" t="s">
        <v>122</v>
      </c>
      <c r="F22" s="145">
        <f>(B22/100)*(D22/100)</f>
        <v>0</v>
      </c>
    </row>
    <row r="23" spans="1:6" x14ac:dyDescent="0.25">
      <c r="A23" s="140"/>
      <c r="B23" s="143" t="s">
        <v>123</v>
      </c>
      <c r="C23" s="143"/>
      <c r="D23" s="143" t="s">
        <v>124</v>
      </c>
      <c r="E23" s="138"/>
      <c r="F23" s="146"/>
    </row>
    <row r="24" spans="1:6" x14ac:dyDescent="0.25">
      <c r="A24" s="140" t="s">
        <v>126</v>
      </c>
      <c r="B24" s="147">
        <f>+B11</f>
        <v>0</v>
      </c>
      <c r="C24" s="138" t="s">
        <v>121</v>
      </c>
      <c r="D24" s="137"/>
      <c r="E24" s="138" t="s">
        <v>122</v>
      </c>
      <c r="F24" s="145">
        <f>(B24/100)*(D24/100)</f>
        <v>0</v>
      </c>
    </row>
    <row r="25" spans="1:6" x14ac:dyDescent="0.25">
      <c r="A25" s="140"/>
      <c r="B25" s="144"/>
      <c r="C25" s="138"/>
      <c r="D25" s="143" t="s">
        <v>124</v>
      </c>
      <c r="E25" s="138"/>
      <c r="F25" s="146"/>
    </row>
    <row r="26" spans="1:6" x14ac:dyDescent="0.25">
      <c r="A26" s="140" t="s">
        <v>127</v>
      </c>
      <c r="B26" s="139">
        <f>(F20+F22+F24)</f>
        <v>0</v>
      </c>
      <c r="C26" s="138" t="s">
        <v>128</v>
      </c>
      <c r="D26" s="137"/>
      <c r="E26" s="138" t="s">
        <v>122</v>
      </c>
      <c r="F26" s="145">
        <f>(B26)-((D26/100)*(B26))</f>
        <v>0</v>
      </c>
    </row>
    <row r="27" spans="1:6" ht="15.75" thickBot="1" x14ac:dyDescent="0.3">
      <c r="A27" s="140"/>
      <c r="B27" s="144"/>
      <c r="C27" s="138"/>
      <c r="D27" s="143" t="s">
        <v>129</v>
      </c>
      <c r="E27" s="142"/>
      <c r="F27" s="141"/>
    </row>
    <row r="28" spans="1:6" x14ac:dyDescent="0.25">
      <c r="A28" s="140" t="s">
        <v>130</v>
      </c>
      <c r="B28" s="139">
        <f>(F26)</f>
        <v>0</v>
      </c>
      <c r="C28" s="138" t="s">
        <v>128</v>
      </c>
      <c r="D28" s="137"/>
      <c r="E28" s="136" t="s">
        <v>122</v>
      </c>
      <c r="F28" s="135">
        <f>(B28)-((D28/100)*(B28))</f>
        <v>0</v>
      </c>
    </row>
    <row r="29" spans="1:6" ht="15.75" thickBot="1" x14ac:dyDescent="0.3">
      <c r="A29" s="134"/>
      <c r="B29" s="133"/>
      <c r="C29" s="133"/>
      <c r="D29" s="132" t="s">
        <v>131</v>
      </c>
      <c r="E29" s="131"/>
      <c r="F29" s="130" t="s">
        <v>132</v>
      </c>
    </row>
    <row r="30" spans="1:6" ht="15.75" thickBot="1" x14ac:dyDescent="0.3">
      <c r="A30" s="148"/>
      <c r="B30" s="149"/>
      <c r="C30" s="148"/>
      <c r="D30" s="149"/>
      <c r="E30" s="148"/>
      <c r="F30" s="148"/>
    </row>
    <row r="31" spans="1:6" ht="18.75" x14ac:dyDescent="0.3">
      <c r="A31" s="206" t="s">
        <v>135</v>
      </c>
      <c r="B31" s="207"/>
      <c r="C31" s="207"/>
      <c r="D31" s="207"/>
      <c r="E31" s="207"/>
      <c r="F31" s="208"/>
    </row>
    <row r="32" spans="1:6" x14ac:dyDescent="0.25">
      <c r="A32" s="209" t="s">
        <v>136</v>
      </c>
      <c r="B32" s="210"/>
      <c r="C32" s="210"/>
      <c r="D32" s="210"/>
      <c r="E32" s="210"/>
      <c r="F32" s="211"/>
    </row>
    <row r="33" spans="1:6" x14ac:dyDescent="0.25">
      <c r="A33" s="140" t="s">
        <v>120</v>
      </c>
      <c r="B33" s="147">
        <f>+B20</f>
        <v>0</v>
      </c>
      <c r="C33" s="138" t="s">
        <v>121</v>
      </c>
      <c r="D33" s="137"/>
      <c r="E33" s="138" t="s">
        <v>122</v>
      </c>
      <c r="F33" s="145">
        <f>(B33/100)*(D33/100)</f>
        <v>0</v>
      </c>
    </row>
    <row r="34" spans="1:6" x14ac:dyDescent="0.25">
      <c r="A34" s="140"/>
      <c r="B34" s="143" t="s">
        <v>123</v>
      </c>
      <c r="C34" s="143"/>
      <c r="D34" s="143" t="s">
        <v>124</v>
      </c>
      <c r="E34" s="138"/>
      <c r="F34" s="146"/>
    </row>
    <row r="35" spans="1:6" x14ac:dyDescent="0.25">
      <c r="A35" s="140" t="s">
        <v>125</v>
      </c>
      <c r="B35" s="147">
        <f>+B22</f>
        <v>0</v>
      </c>
      <c r="C35" s="138" t="s">
        <v>121</v>
      </c>
      <c r="D35" s="137"/>
      <c r="E35" s="138" t="s">
        <v>122</v>
      </c>
      <c r="F35" s="145">
        <f>(B35/100)*(D35/100)</f>
        <v>0</v>
      </c>
    </row>
    <row r="36" spans="1:6" x14ac:dyDescent="0.25">
      <c r="A36" s="140"/>
      <c r="B36" s="143" t="s">
        <v>123</v>
      </c>
      <c r="C36" s="143"/>
      <c r="D36" s="143" t="s">
        <v>124</v>
      </c>
      <c r="E36" s="138"/>
      <c r="F36" s="146"/>
    </row>
    <row r="37" spans="1:6" x14ac:dyDescent="0.25">
      <c r="A37" s="140" t="s">
        <v>126</v>
      </c>
      <c r="B37" s="147">
        <f>+B24</f>
        <v>0</v>
      </c>
      <c r="C37" s="138" t="s">
        <v>121</v>
      </c>
      <c r="D37" s="137"/>
      <c r="E37" s="138" t="s">
        <v>122</v>
      </c>
      <c r="F37" s="145">
        <f>(B37/100)*(D37/100)</f>
        <v>0</v>
      </c>
    </row>
    <row r="38" spans="1:6" x14ac:dyDescent="0.25">
      <c r="A38" s="140"/>
      <c r="B38" s="144"/>
      <c r="C38" s="138"/>
      <c r="D38" s="143" t="s">
        <v>124</v>
      </c>
      <c r="E38" s="138"/>
      <c r="F38" s="146"/>
    </row>
    <row r="39" spans="1:6" x14ac:dyDescent="0.25">
      <c r="A39" s="140" t="s">
        <v>127</v>
      </c>
      <c r="B39" s="139">
        <f>(F33+F35+F37)</f>
        <v>0</v>
      </c>
      <c r="C39" s="138" t="s">
        <v>128</v>
      </c>
      <c r="D39" s="137"/>
      <c r="E39" s="138" t="s">
        <v>122</v>
      </c>
      <c r="F39" s="145">
        <f>(B39)-((D39/100)*(B39))</f>
        <v>0</v>
      </c>
    </row>
    <row r="40" spans="1:6" ht="15.75" thickBot="1" x14ac:dyDescent="0.3">
      <c r="A40" s="140"/>
      <c r="B40" s="144"/>
      <c r="C40" s="138"/>
      <c r="D40" s="143" t="s">
        <v>129</v>
      </c>
      <c r="E40" s="142"/>
      <c r="F40" s="141"/>
    </row>
    <row r="41" spans="1:6" x14ac:dyDescent="0.25">
      <c r="A41" s="140" t="s">
        <v>130</v>
      </c>
      <c r="B41" s="139">
        <f>(F39)</f>
        <v>0</v>
      </c>
      <c r="C41" s="138" t="s">
        <v>128</v>
      </c>
      <c r="D41" s="137"/>
      <c r="E41" s="136" t="s">
        <v>122</v>
      </c>
      <c r="F41" s="135">
        <f>(B41)-((D41/100)*(B41))</f>
        <v>0</v>
      </c>
    </row>
    <row r="42" spans="1:6" ht="15.75" thickBot="1" x14ac:dyDescent="0.3">
      <c r="A42" s="134"/>
      <c r="B42" s="133"/>
      <c r="C42" s="133"/>
      <c r="D42" s="132" t="s">
        <v>131</v>
      </c>
      <c r="E42" s="131"/>
      <c r="F42" s="130" t="s">
        <v>132</v>
      </c>
    </row>
  </sheetData>
  <sheetProtection algorithmName="SHA-512" hashValue="jHDATrR2PqzzMG1cL4+UNmz6V1nbixo8c4xaK5ZwBAEGZt6h+SI03XN4D3DYGSRLLKg3/uz/TpuR/+mf6m3NGQ==" saltValue="yItsW3WyYa+Jfel5pzVz4A==" spinCount="100000" sheet="1" objects="1" scenarios="1"/>
  <mergeCells count="9">
    <mergeCell ref="A31:F31"/>
    <mergeCell ref="A32:F32"/>
    <mergeCell ref="A1:F1"/>
    <mergeCell ref="A18:F18"/>
    <mergeCell ref="A5:F5"/>
    <mergeCell ref="A6:F6"/>
    <mergeCell ref="A19:F19"/>
    <mergeCell ref="B2:C2"/>
    <mergeCell ref="B3:C3"/>
  </mergeCells>
  <pageMargins left="0.7" right="0.7" top="0.75" bottom="0.75" header="0.3" footer="0.3"/>
  <pageSetup scale="91" orientation="portrait" horizontalDpi="4294967293" verticalDpi="12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DATA</vt:lpstr>
      <vt:lpstr>Letter</vt:lpstr>
      <vt:lpstr>REAL</vt:lpstr>
      <vt:lpstr>Per-Manual</vt:lpstr>
      <vt:lpstr>PP Sub</vt:lpstr>
      <vt:lpstr>PP Compensating</vt:lpstr>
      <vt:lpstr>PP 4%</vt:lpstr>
      <vt:lpstr>Revenue Projection</vt:lpstr>
      <vt:lpstr>Letter!_MailAutoSig</vt:lpstr>
      <vt:lpstr>'Per-Manual'!Print_Area</vt:lpstr>
      <vt:lpstr>'PP 4%'!Print_Area</vt:lpstr>
      <vt:lpstr>'PP Compensating'!Print_Area</vt:lpstr>
      <vt:lpstr>'PP Sub'!Print_Area</vt:lpstr>
      <vt:lpstr>REAL!Print_Area</vt:lpstr>
      <vt:lpstr>'PP 4%'!Print_Titles</vt:lpstr>
      <vt:lpstr>'PP Compensating'!Print_Titles</vt:lpstr>
      <vt:lpstr>'PP Sub'!Print_Titles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DLG TVernon</dc:creator>
  <cp:keywords/>
  <dc:description/>
  <cp:lastModifiedBy>Morton, Rebecca D (DLG)</cp:lastModifiedBy>
  <cp:revision/>
  <dcterms:created xsi:type="dcterms:W3CDTF">2021-06-28T17:36:58Z</dcterms:created>
  <dcterms:modified xsi:type="dcterms:W3CDTF">2023-07-14T20:37:49Z</dcterms:modified>
  <cp:category/>
  <cp:contentStatus/>
</cp:coreProperties>
</file>